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清单" sheetId="10" r:id="rId1"/>
    <sheet name="封面" sheetId="5" r:id="rId2"/>
    <sheet name="限价" sheetId="2" r:id="rId3"/>
    <sheet name="甲供主要材料" sheetId="4" r:id="rId4"/>
    <sheet name="临时设施甲供材" sheetId="8" r:id="rId5"/>
    <sheet name="周转材料及大型机械设备表" sheetId="9" r:id="rId6"/>
  </sheets>
  <definedNames>
    <definedName name="_xlnm.Print_Titles" localSheetId="2">限价!$1:$2</definedName>
    <definedName name="_xlnm.Print_Area" localSheetId="3">甲供主要材料!$A$1:$F$12</definedName>
    <definedName name="_xlnm.Print_Area" localSheetId="4">临时设施甲供材!$A$1:$F$10</definedName>
    <definedName name="_xlnm.Print_Area" localSheetId="5">周转材料及大型机械设备表!$A$1:$F$17</definedName>
    <definedName name="_xlnm.Print_Titles" localSheetId="0">清单!$1:$2</definedName>
  </definedNames>
  <calcPr calcId="144525" concurrentCalc="0"/>
</workbook>
</file>

<file path=xl/sharedStrings.xml><?xml version="1.0" encoding="utf-8"?>
<sst xmlns="http://schemas.openxmlformats.org/spreadsheetml/2006/main" count="353" uniqueCount="148">
  <si>
    <r>
      <rPr>
        <b/>
        <u/>
        <sz val="18"/>
        <rFont val="宋体"/>
        <charset val="134"/>
      </rPr>
      <t xml:space="preserve"> 乐和乐都慢生活馆（熊猫馆）及其配套项目EPC总承包  </t>
    </r>
    <r>
      <rPr>
        <b/>
        <sz val="18"/>
        <rFont val="宋体"/>
        <charset val="134"/>
      </rPr>
      <t>工程劳务分包
清单报价表</t>
    </r>
  </si>
  <si>
    <t>序号</t>
  </si>
  <si>
    <t>清单项目名称</t>
  </si>
  <si>
    <t>项目特征及工作内容</t>
  </si>
  <si>
    <t>单位</t>
  </si>
  <si>
    <t>工程量</t>
  </si>
  <si>
    <t>综合单价(元）</t>
  </si>
  <si>
    <t>合价（元）</t>
  </si>
  <si>
    <t>备注</t>
  </si>
  <si>
    <t>一</t>
  </si>
  <si>
    <t>临时设施工程</t>
  </si>
  <si>
    <t>1.计量规则：按拟建工程的建筑面积计算工程量</t>
  </si>
  <si>
    <t>场地平整</t>
  </si>
  <si>
    <t>1.土石类别:土石综合考虑
2.弃土运距:结合现场实际情况综合考虑
3.取土运距:结合现场实际情况综合考虑
4.平场方式:综合考虑</t>
  </si>
  <si>
    <t>m2</t>
  </si>
  <si>
    <t>1.计量规则：根据施工组织设计、现场平面布置图计算面积</t>
  </si>
  <si>
    <t>临设用房砖砌体</t>
  </si>
  <si>
    <t>1.范围：仓库、工具房、职工生活辅助用房及其它临设用房砌体施工
2.结构型式：根据施工组织设计及现场实际情况综合考虑</t>
  </si>
  <si>
    <t>m3</t>
  </si>
  <si>
    <t>1.计量规则：按《重庆市建筑工程计价定额》（2018版）的相关规定计算体积</t>
  </si>
  <si>
    <t>临设用房的拆除</t>
  </si>
  <si>
    <t>1.范围：民工宿舍、职工生活辅助用房及其它临设用房的拆除
2.结构型式：根据施工组织设计及现场实际情况综合考虑</t>
  </si>
  <si>
    <t>1.计量规则：按《重庆市建筑工程计价定额》（2018版）的相关规定计算建筑面积</t>
  </si>
  <si>
    <t>零星砌体</t>
  </si>
  <si>
    <t>1.范围：建筑物和构筑物砌砖墙、化粪池、沉砂池、洗车池、洗手池、砌砖垛、花台、排水井、排水沟、厕所隔板、小便池等零星砌体
2.工作内容：人工及辅材、转运、小型机具及脚手架搭设等
3.结构形式：综合考虑</t>
  </si>
  <si>
    <t>1.计量规则：根据施工组织设计、现场平面布置图或签证按实计算体积</t>
  </si>
  <si>
    <t>临设路面及砼垫层（商品砼）</t>
  </si>
  <si>
    <t>1、范围：施工及管理现场临时道路、路面、地坪砼浇筑及其场地平整
2.工作内容：浇筑、压实、抹平、收面、锯缝、养护等
3.结构层厚度：200mm以内
4.材料种类：商品砼</t>
  </si>
  <si>
    <t>抹灰</t>
  </si>
  <si>
    <t>1.范围：临设范围内所有零星及其它抹灰
2.工作内容：人工及辅材、转运、小型机具及脚手架搭设、拆除</t>
  </si>
  <si>
    <t>1.计量规则：根据施工组织设计或签证按实计算面积</t>
  </si>
  <si>
    <t>搭双层防护棚、临设用房屋面顶棚</t>
  </si>
  <si>
    <t>1.范围：临设范围内的双层防护棚及临设用房屋面顶棚搭设
2.工作内容：人工及辅材</t>
  </si>
  <si>
    <t>1.计量规则：根据施工组织设计或签证按实计算工程量（按实际搭设的水平投影面积计算）</t>
  </si>
  <si>
    <t>天棚规格板吊顶</t>
  </si>
  <si>
    <t>1、范围：租用办公室管理员宿舍及临设工人宿舍
2、项目特征：详临设施工图
3、工作内容：人工及辅材</t>
  </si>
  <si>
    <t>1.计量规则：根据临设施工图或签证按实计算工程量</t>
  </si>
  <si>
    <t>内墙乳胶漆</t>
  </si>
  <si>
    <t>1、范围：仓库、工具房、职工生活辅助用房及其它临设用房砌体施工
2、项目特征：详临设施工图
3、工作内容：人工及辅材</t>
  </si>
  <si>
    <t>块料地面</t>
  </si>
  <si>
    <t>1.结合层厚度、砂浆配合比:结合层:水泥浆水灰比0.4~0.5结合层
2.面层材料品种、规格、颜色:面层材料品种、规格、颜色:防滑地砖，白水泥擦缝
3.部位:办公区一层所有房间及厕所、淋浴间等临设用房所有地砖地面</t>
  </si>
  <si>
    <t>强电、弱电、给排水、灯具、卫生洁具等临设用水电安装</t>
  </si>
  <si>
    <t>1、范围：租用办公室管理员宿舍及临设工人宿舍及临设配电箱安装
2、项目特征：详临设施工图
3、工作内容：人工及辅材</t>
  </si>
  <si>
    <t>1.计量规则：根据临设施工图计算建筑面积</t>
  </si>
  <si>
    <t>二</t>
  </si>
  <si>
    <t>主体工程</t>
  </si>
  <si>
    <t>1.工作内容：包括但不限于下列清单项内主体结构及其外墙周边2米范围内的其它附属设施的所有工作内容</t>
  </si>
  <si>
    <t>1.计量规则：《重庆市建筑工程计价定额》（2018版）的相关规定计算建筑面积
2.结算原则：综合单价包干，不因任何原因调整
3.主体工程部分的组成清单单价仅作为中间计量的依据，不作最终结算的依据</t>
  </si>
  <si>
    <t>砼浇注</t>
  </si>
  <si>
    <t>1.主体及二次结构砼
2.混凝土制作、运输、浇筑、振捣、养护</t>
  </si>
  <si>
    <t>钢筋制作及安装（含辅材)</t>
  </si>
  <si>
    <t>1.主体、二次结构钢筋、电梯防护门、垂直运输防护门
2.钢筋制作、运输、安装、焊接(绑扎)</t>
  </si>
  <si>
    <t>模板</t>
  </si>
  <si>
    <t>1.主体结构模板制作、安装（含辅材及收缩缝的聚苯板、挡土墙中的止水丝杆）及拆除
2.二次结构模板制作、安装（含辅材）及拆除
3.无抹灰天棚的打磨、清光</t>
  </si>
  <si>
    <t>安全脚手架</t>
  </si>
  <si>
    <t>1.外悬挑脚手架、楼层防护大棚、安全通道、临边防护、电梯井水平防护搭拆及辅材
2.卸料平台的制作、安拆</t>
  </si>
  <si>
    <t>砌砖</t>
  </si>
  <si>
    <t>1.主体工程范围内所有砌体（井圈除外）</t>
  </si>
  <si>
    <t>植筋</t>
  </si>
  <si>
    <t>1.主体工程范围内所有砌体植筋及植筋胶</t>
  </si>
  <si>
    <t>内抹灰</t>
  </si>
  <si>
    <t>1.含收边、收口、预留洞口封堵、铺钢丝网
2.水电安装预留预埋洞口的封堵抹灰</t>
  </si>
  <si>
    <t>屋面</t>
  </si>
  <si>
    <t>1.除防水工程外的所有工序，如结构找坡、找平、钢性层砼的浇筑、屋面分格缝的留置与嵌缝等工作内容</t>
  </si>
  <si>
    <t>地坪</t>
  </si>
  <si>
    <t>1.除回填及防潮层外所有垫层、片石、钢性层砼浇筑</t>
  </si>
  <si>
    <t>楼地面</t>
  </si>
  <si>
    <t>1.楼地面及楼梯的清理、凿毛、钢性层砼施工</t>
  </si>
  <si>
    <t>工程材料的上、下车</t>
  </si>
  <si>
    <t>1.钢材、钢管、扣件、木模等主体及基础工程所需的所有材料的上、下车</t>
  </si>
  <si>
    <t>清洁费及配合费</t>
  </si>
  <si>
    <t>1.工程施工范围内的清洁（含各专业分包单位施工范围内的清洁）
2.临时设施及生活、办公区的清洁
3.各专业分包单位的配合工作</t>
  </si>
  <si>
    <t>三</t>
  </si>
  <si>
    <t>其它费用</t>
  </si>
  <si>
    <t>安全、文明施工费</t>
  </si>
  <si>
    <t xml:space="preserve">1.按照按《重庆市建筑工程计价定额》（2018版）的相关规定及其配套文件中所规定的安全文明施工费组成的所有费用（此分包合同临时设施工程清单中已列的项除外）
</t>
  </si>
  <si>
    <t>元</t>
  </si>
  <si>
    <t>1.计价基数（工程量）为临设、主体工程税前合价</t>
  </si>
  <si>
    <t>管理费</t>
  </si>
  <si>
    <t>1.办公费用、宿舍空调、生活区水电、门卫等费用
2.现场管理员、塔吊操作工、指挥工、勤杂工等辅助人员工资及生活费用</t>
  </si>
  <si>
    <t>1.计价基数（工程量）为临设、主体工程和安全、文明施工费的税前合价</t>
  </si>
  <si>
    <t>利润</t>
  </si>
  <si>
    <t>四</t>
  </si>
  <si>
    <t>税金</t>
  </si>
  <si>
    <t>1.增值税及附加</t>
  </si>
  <si>
    <t>1.计价基数（工程量）为临设、主体工程和安全文明施工费、管理费及利润的税前合价</t>
  </si>
  <si>
    <t>五</t>
  </si>
  <si>
    <t>总价（一+二+三+四）</t>
  </si>
  <si>
    <r>
      <rPr>
        <sz val="11"/>
        <rFont val="宋体"/>
        <charset val="134"/>
      </rPr>
      <t xml:space="preserve">说明：
</t>
    </r>
    <r>
      <rPr>
        <sz val="11"/>
        <rFont val="??_GB2312"/>
        <charset val="134"/>
      </rPr>
      <t>1</t>
    </r>
    <r>
      <rPr>
        <sz val="11"/>
        <rFont val="宋体"/>
        <charset val="134"/>
      </rPr>
      <t>、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u/>
        <sz val="11"/>
        <rFont val="宋体"/>
        <charset val="134"/>
      </rPr>
      <t xml:space="preserve">  67877.27  </t>
    </r>
    <r>
      <rPr>
        <sz val="11"/>
        <rFont val="宋体"/>
        <charset val="134"/>
      </rPr>
      <t>元。结算时以基础及主体工程的税前合价为基数按</t>
    </r>
    <r>
      <rPr>
        <u/>
        <sz val="11"/>
        <rFont val="宋体"/>
        <charset val="134"/>
      </rPr>
      <t xml:space="preserve">  3.59   </t>
    </r>
    <r>
      <rPr>
        <sz val="11"/>
        <rFont val="宋体"/>
        <charset val="134"/>
      </rPr>
      <t>%的比例计取。
5、甲供材料及设备内容：详附件一、附件二、附件三。</t>
    </r>
  </si>
  <si>
    <r>
      <rPr>
        <u/>
        <sz val="20"/>
        <color rgb="FF000000"/>
        <rFont val="宋体"/>
        <charset val="134"/>
      </rPr>
      <t xml:space="preserve">  乐和乐都慢生活馆（熊猫馆）及其配套项目EPC总承包 </t>
    </r>
    <r>
      <rPr>
        <sz val="20"/>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</si>
  <si>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</si>
  <si>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</si>
  <si>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</si>
  <si>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</si>
  <si>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</si>
  <si>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</si>
  <si>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</si>
  <si>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</si>
  <si>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</si>
  <si>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</si>
  <si>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</si>
  <si>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r>
      <rPr>
        <b/>
        <u/>
        <sz val="18"/>
        <rFont val="宋体"/>
        <charset val="134"/>
      </rPr>
      <t xml:space="preserve"> 乐和乐都慢生活馆（熊猫馆）及其配套项目EPC总承包  </t>
    </r>
    <r>
      <rPr>
        <b/>
        <sz val="18"/>
        <rFont val="宋体"/>
        <charset val="134"/>
      </rPr>
      <t>工程劳务分包
清单限价表</t>
    </r>
  </si>
  <si>
    <r>
      <rPr>
        <sz val="11"/>
        <rFont val="宋体"/>
        <charset val="134"/>
      </rPr>
      <t xml:space="preserve">说明：
</t>
    </r>
    <r>
      <rPr>
        <sz val="11"/>
        <rFont val="??_GB2312"/>
        <charset val="134"/>
      </rPr>
      <t>1</t>
    </r>
    <r>
      <rPr>
        <sz val="11"/>
        <rFont val="宋体"/>
        <charset val="134"/>
      </rPr>
      <t>、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u/>
        <sz val="11"/>
        <rFont val="宋体"/>
        <charset val="134"/>
      </rPr>
      <t xml:space="preserve">  67877.27  </t>
    </r>
    <r>
      <rPr>
        <sz val="11"/>
        <rFont val="宋体"/>
        <charset val="134"/>
      </rPr>
      <t>元。结算时以主体工程的税前合价为基数按</t>
    </r>
    <r>
      <rPr>
        <u/>
        <sz val="11"/>
        <rFont val="宋体"/>
        <charset val="134"/>
      </rPr>
      <t xml:space="preserve">  3.59   </t>
    </r>
    <r>
      <rPr>
        <sz val="11"/>
        <rFont val="宋体"/>
        <charset val="134"/>
      </rPr>
      <t>%的比例计取。
5、甲供材料及设备内容：详附件一、附件二、附件三。</t>
    </r>
  </si>
  <si>
    <t>附件一</t>
  </si>
  <si>
    <r>
      <rPr>
        <b/>
        <u/>
        <sz val="16"/>
        <color rgb="FF000000"/>
        <rFont val="宋体"/>
        <charset val="134"/>
      </rPr>
      <t xml:space="preserve">乐和乐都慢生活馆（熊猫馆）及其配套项目EPC总承包 </t>
    </r>
    <r>
      <rPr>
        <b/>
        <sz val="16"/>
        <color rgb="FF000000"/>
        <rFont val="宋体"/>
        <charset val="134"/>
      </rPr>
      <t>项目
甲供主材料明细表</t>
    </r>
  </si>
  <si>
    <t>项目名称：乐和乐都慢生活馆（熊猫馆）及其配套项目EPC总承包劳务分包合同</t>
  </si>
  <si>
    <t>材料名称</t>
  </si>
  <si>
    <t>规格、型号</t>
  </si>
  <si>
    <t>材料用量
（暂估）</t>
  </si>
  <si>
    <t>钢筋</t>
  </si>
  <si>
    <t>各型</t>
  </si>
  <si>
    <t>t</t>
  </si>
  <si>
    <t>螺纹套筒连接件</t>
  </si>
  <si>
    <t>套</t>
  </si>
  <si>
    <t>水泥、白水泥</t>
  </si>
  <si>
    <t>待定（各型）</t>
  </si>
  <si>
    <t>砂</t>
  </si>
  <si>
    <t>瓜米石、碎石及片石</t>
  </si>
  <si>
    <t>各种砌体材料</t>
  </si>
  <si>
    <t>m³</t>
  </si>
  <si>
    <t>安全网</t>
  </si>
  <si>
    <t>㎡</t>
  </si>
  <si>
    <t>商品混凝土</t>
  </si>
  <si>
    <t>钢丝网</t>
  </si>
  <si>
    <t>附件二</t>
  </si>
  <si>
    <r>
      <rPr>
        <b/>
        <u/>
        <sz val="14"/>
        <color rgb="FF000000"/>
        <rFont val="宋体"/>
        <charset val="134"/>
      </rPr>
      <t xml:space="preserve">乐和乐都慢生活馆（熊猫馆）及其配套项目EPC总承包 </t>
    </r>
    <r>
      <rPr>
        <b/>
        <sz val="14"/>
        <color rgb="FF000000"/>
        <rFont val="宋体"/>
        <charset val="134"/>
      </rPr>
      <t>项目临时设施
甲供主材料明细表</t>
    </r>
  </si>
  <si>
    <t>附件三</t>
  </si>
  <si>
    <r>
      <rPr>
        <b/>
        <u/>
        <sz val="16"/>
        <color rgb="FF000000"/>
        <rFont val="宋体"/>
        <charset val="134"/>
      </rPr>
      <t xml:space="preserve">乐和乐都慢生活馆（熊猫馆）及其配套项目EPC总承包  </t>
    </r>
    <r>
      <rPr>
        <b/>
        <sz val="16"/>
        <color rgb="FF000000"/>
        <rFont val="宋体"/>
        <charset val="134"/>
      </rPr>
      <t>项目
甲供周转材料及机械设备租赁明细表</t>
    </r>
  </si>
  <si>
    <t>材料/设备名称</t>
  </si>
  <si>
    <t>周转材料</t>
  </si>
  <si>
    <t>待定</t>
  </si>
  <si>
    <t>购买</t>
  </si>
  <si>
    <t>木方</t>
  </si>
  <si>
    <t>m</t>
  </si>
  <si>
    <t>钢管</t>
  </si>
  <si>
    <t>租赁</t>
  </si>
  <si>
    <t>工字钢</t>
  </si>
  <si>
    <t>扣件</t>
  </si>
  <si>
    <t>个</t>
  </si>
  <si>
    <t>顶托</t>
  </si>
  <si>
    <t>竹跳板</t>
  </si>
  <si>
    <t>张</t>
  </si>
  <si>
    <t>方钢</t>
  </si>
  <si>
    <t>机械设备</t>
  </si>
  <si>
    <t>吊车</t>
  </si>
  <si>
    <t>台</t>
  </si>
  <si>
    <t>装载机</t>
  </si>
  <si>
    <t>挖机</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</si>
</sst>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Red]0.00"/>
    <numFmt numFmtId="177" formatCode="0.00_ "/>
    <numFmt numFmtId="178" formatCode="[DBNum2][$RMB]General;[Red][DBNum2][$RMB]General"/>
  </numFmts>
  <fonts count="61">
    <font>
      <sz val="11"/>
      <color theme="1"/>
      <name val="宋体"/>
      <charset val="134"/>
      <scheme val="minor"/>
    </font>
    <font>
      <sz val="11"/>
      <name val="微软雅黑"/>
      <charset val="134"/>
    </font>
    <font>
      <sz val="10"/>
      <name val="Arial"/>
      <charset val="0"/>
    </font>
    <font>
      <sz val="11"/>
      <name val="Arial"/>
      <charset val="0"/>
    </font>
    <font>
      <sz val="12"/>
      <name val="宋体"/>
      <charset val="134"/>
    </font>
    <font>
      <b/>
      <u/>
      <sz val="16"/>
      <color rgb="FF000000"/>
      <name val="宋体"/>
      <charset val="134"/>
    </font>
    <font>
      <b/>
      <sz val="16"/>
      <color indexed="8"/>
      <name val="宋体"/>
      <charset val="134"/>
    </font>
    <font>
      <sz val="10.5"/>
      <color indexed="8"/>
      <name val="黑体"/>
      <charset val="134"/>
    </font>
    <font>
      <sz val="11"/>
      <color indexed="8"/>
      <name val="黑体"/>
      <charset val="134"/>
    </font>
    <font>
      <sz val="11"/>
      <color indexed="8"/>
      <name val="宋体"/>
      <charset val="134"/>
    </font>
    <font>
      <sz val="11"/>
      <name val="宋体"/>
      <charset val="134"/>
    </font>
    <font>
      <sz val="11"/>
      <name val="SimSun"/>
      <charset val="134"/>
    </font>
    <font>
      <sz val="11"/>
      <name val="宋体"/>
      <charset val="0"/>
    </font>
    <font>
      <sz val="14"/>
      <name val="Arial"/>
      <charset val="0"/>
    </font>
    <font>
      <b/>
      <u/>
      <sz val="14"/>
      <color rgb="FF000000"/>
      <name val="宋体"/>
      <charset val="134"/>
    </font>
    <font>
      <b/>
      <sz val="14"/>
      <color indexed="8"/>
      <name val="宋体"/>
      <charset val="134"/>
    </font>
    <font>
      <sz val="10.5"/>
      <color indexed="8"/>
      <name val="宋体"/>
      <charset val="134"/>
    </font>
    <font>
      <sz val="10.5"/>
      <color rgb="FF000000"/>
      <name val="SimSun"/>
      <charset val="134"/>
    </font>
    <font>
      <sz val="11"/>
      <color indexed="8"/>
      <name val="宋体"/>
      <charset val="0"/>
    </font>
    <font>
      <b/>
      <sz val="11"/>
      <name val="宋体"/>
      <charset val="134"/>
    </font>
    <font>
      <sz val="11"/>
      <color theme="0"/>
      <name val="宋体"/>
      <charset val="134"/>
    </font>
    <font>
      <b/>
      <u/>
      <sz val="18"/>
      <name val="宋体"/>
      <charset val="134"/>
    </font>
    <font>
      <b/>
      <sz val="18"/>
      <name val="宋体"/>
      <charset val="134"/>
    </font>
    <font>
      <sz val="10"/>
      <name val="宋体"/>
      <charset val="134"/>
    </font>
    <font>
      <b/>
      <sz val="10"/>
      <name val="宋体"/>
      <charset val="134"/>
    </font>
    <font>
      <sz val="9"/>
      <name val="宋体"/>
      <charset val="134"/>
    </font>
    <font>
      <sz val="11"/>
      <name val="宋体"/>
      <charset val="134"/>
      <scheme val="minor"/>
    </font>
    <font>
      <sz val="11"/>
      <name val="??_GB2312"/>
      <charset val="0"/>
    </font>
    <font>
      <b/>
      <sz val="11"/>
      <color theme="0"/>
      <name val="宋体"/>
      <charset val="134"/>
    </font>
    <font>
      <sz val="10"/>
      <color theme="0"/>
      <name val="宋体"/>
      <charset val="134"/>
    </font>
    <font>
      <sz val="11"/>
      <color theme="0"/>
      <name val="宋体"/>
      <charset val="134"/>
      <scheme val="minor"/>
    </font>
    <font>
      <b/>
      <sz val="10"/>
      <color theme="0"/>
      <name val="宋体"/>
      <charset val="134"/>
    </font>
    <font>
      <u/>
      <sz val="20"/>
      <color rgb="FF000000"/>
      <name val="宋体"/>
      <charset val="134"/>
    </font>
    <font>
      <sz val="20"/>
      <color indexed="0"/>
      <name val="宋体"/>
      <charset val="134"/>
    </font>
    <font>
      <b/>
      <sz val="26"/>
      <color indexed="0"/>
      <name val="宋体"/>
      <charset val="134"/>
    </font>
    <font>
      <sz val="12"/>
      <color indexed="0"/>
      <name val="宋体"/>
      <charset val="134"/>
    </font>
    <font>
      <b/>
      <sz val="11"/>
      <color rgb="FFFFFFFF"/>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9"/>
      <color theme="1"/>
      <name val="宋体"/>
      <charset val="134"/>
      <scheme val="minor"/>
    </font>
    <font>
      <sz val="11"/>
      <color theme="0"/>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6"/>
      <color rgb="FF000000"/>
      <name val="宋体"/>
      <charset val="134"/>
    </font>
    <font>
      <b/>
      <sz val="14"/>
      <color rgb="FF000000"/>
      <name val="宋体"/>
      <charset val="134"/>
    </font>
    <font>
      <sz val="11"/>
      <name val="??_GB2312"/>
      <charset val="134"/>
    </font>
    <font>
      <u/>
      <sz val="11"/>
      <name val="宋体"/>
      <charset val="134"/>
    </font>
    <font>
      <sz val="2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46" fillId="11" borderId="0" applyNumberFormat="0" applyBorder="0" applyAlignment="0" applyProtection="0">
      <alignment vertical="center"/>
    </xf>
    <xf numFmtId="0" fontId="4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43" fontId="0" fillId="0" borderId="0" applyFont="0" applyFill="0" applyBorder="0" applyAlignment="0" applyProtection="0">
      <alignment vertical="center"/>
    </xf>
    <xf numFmtId="0" fontId="49" fillId="14"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16" borderId="10" applyNumberFormat="0" applyFont="0" applyAlignment="0" applyProtection="0">
      <alignment vertical="center"/>
    </xf>
    <xf numFmtId="0" fontId="49" fillId="19" borderId="0" applyNumberFormat="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4" applyNumberFormat="0" applyFill="0" applyAlignment="0" applyProtection="0">
      <alignment vertical="center"/>
    </xf>
    <xf numFmtId="0" fontId="40" fillId="0" borderId="4" applyNumberFormat="0" applyFill="0" applyAlignment="0" applyProtection="0">
      <alignment vertical="center"/>
    </xf>
    <xf numFmtId="0" fontId="49" fillId="23" borderId="0" applyNumberFormat="0" applyBorder="0" applyAlignment="0" applyProtection="0">
      <alignment vertical="center"/>
    </xf>
    <xf numFmtId="0" fontId="41" fillId="0" borderId="7" applyNumberFormat="0" applyFill="0" applyAlignment="0" applyProtection="0">
      <alignment vertical="center"/>
    </xf>
    <xf numFmtId="0" fontId="49" fillId="10" borderId="0" applyNumberFormat="0" applyBorder="0" applyAlignment="0" applyProtection="0">
      <alignment vertical="center"/>
    </xf>
    <xf numFmtId="0" fontId="55" fillId="15" borderId="9" applyNumberFormat="0" applyAlignment="0" applyProtection="0">
      <alignment vertical="center"/>
    </xf>
    <xf numFmtId="0" fontId="54" fillId="15" borderId="6" applyNumberFormat="0" applyAlignment="0" applyProtection="0">
      <alignment vertical="center"/>
    </xf>
    <xf numFmtId="0" fontId="36" fillId="3" borderId="3" applyNumberFormat="0" applyAlignment="0" applyProtection="0">
      <alignment vertical="center"/>
    </xf>
    <xf numFmtId="0" fontId="46" fillId="6" borderId="0" applyNumberFormat="0" applyBorder="0" applyAlignment="0" applyProtection="0">
      <alignment vertical="center"/>
    </xf>
    <xf numFmtId="0" fontId="49" fillId="26" borderId="0" applyNumberFormat="0" applyBorder="0" applyAlignment="0" applyProtection="0">
      <alignment vertical="center"/>
    </xf>
    <xf numFmtId="0" fontId="42" fillId="0" borderId="5" applyNumberFormat="0" applyFill="0" applyAlignment="0" applyProtection="0">
      <alignment vertical="center"/>
    </xf>
    <xf numFmtId="0" fontId="53" fillId="0" borderId="8" applyNumberFormat="0" applyFill="0" applyAlignment="0" applyProtection="0">
      <alignment vertical="center"/>
    </xf>
    <xf numFmtId="0" fontId="51" fillId="13" borderId="0" applyNumberFormat="0" applyBorder="0" applyAlignment="0" applyProtection="0">
      <alignment vertical="center"/>
    </xf>
    <xf numFmtId="0" fontId="50" fillId="12" borderId="0" applyNumberFormat="0" applyBorder="0" applyAlignment="0" applyProtection="0">
      <alignment vertical="center"/>
    </xf>
    <xf numFmtId="0" fontId="46" fillId="25" borderId="0" applyNumberFormat="0" applyBorder="0" applyAlignment="0" applyProtection="0">
      <alignment vertical="center"/>
    </xf>
    <xf numFmtId="0" fontId="49" fillId="18" borderId="0" applyNumberFormat="0" applyBorder="0" applyAlignment="0" applyProtection="0">
      <alignment vertical="center"/>
    </xf>
    <xf numFmtId="0" fontId="46" fillId="24" borderId="0" applyNumberFormat="0" applyBorder="0" applyAlignment="0" applyProtection="0">
      <alignment vertical="center"/>
    </xf>
    <xf numFmtId="0" fontId="46" fillId="17" borderId="0" applyNumberFormat="0" applyBorder="0" applyAlignment="0" applyProtection="0">
      <alignment vertical="center"/>
    </xf>
    <xf numFmtId="0" fontId="46" fillId="29" borderId="0" applyNumberFormat="0" applyBorder="0" applyAlignment="0" applyProtection="0">
      <alignment vertical="center"/>
    </xf>
    <xf numFmtId="0" fontId="46" fillId="22" borderId="0" applyNumberFormat="0" applyBorder="0" applyAlignment="0" applyProtection="0">
      <alignment vertical="center"/>
    </xf>
    <xf numFmtId="0" fontId="49" fillId="33" borderId="0" applyNumberFormat="0" applyBorder="0" applyAlignment="0" applyProtection="0">
      <alignment vertical="center"/>
    </xf>
    <xf numFmtId="0" fontId="49" fillId="28" borderId="0" applyNumberFormat="0" applyBorder="0" applyAlignment="0" applyProtection="0">
      <alignment vertical="center"/>
    </xf>
    <xf numFmtId="0" fontId="46" fillId="5" borderId="0" applyNumberFormat="0" applyBorder="0" applyAlignment="0" applyProtection="0">
      <alignment vertical="center"/>
    </xf>
    <xf numFmtId="0" fontId="46" fillId="32" borderId="0" applyNumberFormat="0" applyBorder="0" applyAlignment="0" applyProtection="0">
      <alignment vertical="center"/>
    </xf>
    <xf numFmtId="0" fontId="49" fillId="27" borderId="0" applyNumberFormat="0" applyBorder="0" applyAlignment="0" applyProtection="0">
      <alignment vertical="center"/>
    </xf>
    <xf numFmtId="0" fontId="46" fillId="21" borderId="0" applyNumberFormat="0" applyBorder="0" applyAlignment="0" applyProtection="0">
      <alignment vertical="center"/>
    </xf>
    <xf numFmtId="0" fontId="49" fillId="31" borderId="0" applyNumberFormat="0" applyBorder="0" applyAlignment="0" applyProtection="0">
      <alignment vertical="center"/>
    </xf>
    <xf numFmtId="0" fontId="49" fillId="9" borderId="0" applyNumberFormat="0" applyBorder="0" applyAlignment="0" applyProtection="0">
      <alignment vertical="center"/>
    </xf>
    <xf numFmtId="0" fontId="46" fillId="20" borderId="0" applyNumberFormat="0" applyBorder="0" applyAlignment="0" applyProtection="0">
      <alignment vertical="center"/>
    </xf>
    <xf numFmtId="0" fontId="49" fillId="30" borderId="0" applyNumberFormat="0" applyBorder="0" applyAlignment="0" applyProtection="0">
      <alignment vertical="center"/>
    </xf>
    <xf numFmtId="0" fontId="48" fillId="0" borderId="0"/>
  </cellStyleXfs>
  <cellXfs count="10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0" fontId="2" fillId="0" borderId="0" xfId="0" applyFont="1" applyFill="1" applyBorder="1" applyAlignment="1">
      <alignment horizontal="center"/>
    </xf>
    <xf numFmtId="176" fontId="2" fillId="0" borderId="0" xfId="0" applyNumberFormat="1" applyFont="1" applyFill="1" applyBorder="1" applyAlignment="1">
      <alignment horizontal="right"/>
    </xf>
    <xf numFmtId="0" fontId="2"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NumberFormat="1" applyFont="1" applyFill="1" applyBorder="1" applyAlignment="1" applyProtection="1">
      <alignment horizontal="center" vertical="center" wrapText="1" readingOrder="1"/>
    </xf>
    <xf numFmtId="0" fontId="6" fillId="0" borderId="0" xfId="0" applyNumberFormat="1" applyFont="1" applyFill="1" applyBorder="1" applyAlignment="1" applyProtection="1">
      <alignment horizontal="center" vertical="center" wrapText="1" readingOrder="1"/>
    </xf>
    <xf numFmtId="176" fontId="6" fillId="0" borderId="0" xfId="0" applyNumberFormat="1" applyFont="1" applyFill="1" applyBorder="1" applyAlignment="1" applyProtection="1">
      <alignment horizontal="right" vertical="center" wrapText="1" readingOrder="1"/>
    </xf>
    <xf numFmtId="0" fontId="7" fillId="0" borderId="0" xfId="0" applyNumberFormat="1" applyFont="1" applyFill="1" applyBorder="1" applyAlignment="1" applyProtection="1">
      <alignment horizontal="left" vertical="center" wrapText="1" readingOrder="1"/>
    </xf>
    <xf numFmtId="176" fontId="7" fillId="0" borderId="0" xfId="0" applyNumberFormat="1" applyFont="1" applyFill="1" applyBorder="1" applyAlignment="1" applyProtection="1">
      <alignment horizontal="right" vertical="center" wrapText="1" readingOrder="1"/>
    </xf>
    <xf numFmtId="0" fontId="7" fillId="0" borderId="1" xfId="0" applyNumberFormat="1" applyFont="1" applyFill="1" applyBorder="1" applyAlignment="1" applyProtection="1">
      <alignment horizontal="center" vertical="center" wrapText="1" readingOrder="1"/>
    </xf>
    <xf numFmtId="176" fontId="7" fillId="0" borderId="1" xfId="0" applyNumberFormat="1" applyFont="1" applyFill="1" applyBorder="1" applyAlignment="1" applyProtection="1">
      <alignment horizontal="center" vertical="center" wrapText="1" readingOrder="1"/>
    </xf>
    <xf numFmtId="0" fontId="8" fillId="0" borderId="1" xfId="0" applyNumberFormat="1" applyFont="1" applyFill="1" applyBorder="1" applyAlignment="1" applyProtection="1">
      <alignment horizontal="center" vertical="center" wrapText="1" readingOrder="1"/>
    </xf>
    <xf numFmtId="176" fontId="8" fillId="0" borderId="1" xfId="0" applyNumberFormat="1" applyFont="1" applyFill="1" applyBorder="1" applyAlignment="1" applyProtection="1">
      <alignment horizontal="center" vertical="center" wrapText="1" readingOrder="1"/>
    </xf>
    <xf numFmtId="0" fontId="9" fillId="0" borderId="1" xfId="0" applyNumberFormat="1" applyFont="1" applyFill="1" applyBorder="1" applyAlignment="1" applyProtection="1">
      <alignment horizontal="center" vertical="center" wrapText="1" readingOrder="1"/>
    </xf>
    <xf numFmtId="0" fontId="10" fillId="0" borderId="1" xfId="0" applyFont="1" applyFill="1" applyBorder="1" applyAlignment="1" applyProtection="1">
      <alignment vertical="center"/>
      <protection locked="0"/>
    </xf>
    <xf numFmtId="0" fontId="11" fillId="0" borderId="1" xfId="0"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right" vertical="center" wrapText="1" readingOrder="1"/>
    </xf>
    <xf numFmtId="176" fontId="9" fillId="0" borderId="1" xfId="0" applyNumberFormat="1" applyFont="1" applyFill="1" applyBorder="1" applyAlignment="1" applyProtection="1">
      <alignment horizontal="center" vertical="center" wrapText="1" readingOrder="1"/>
    </xf>
    <xf numFmtId="0" fontId="10" fillId="0" borderId="1" xfId="0"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left" vertical="center" wrapText="1" readingOrder="1"/>
    </xf>
    <xf numFmtId="176" fontId="9" fillId="0" borderId="1" xfId="0" applyNumberFormat="1" applyFont="1" applyFill="1" applyBorder="1" applyAlignment="1" applyProtection="1">
      <alignment horizontal="right" vertical="center" wrapText="1" readingOrder="1"/>
    </xf>
    <xf numFmtId="0" fontId="12" fillId="0" borderId="1" xfId="0" applyFont="1" applyFill="1" applyBorder="1" applyAlignment="1">
      <alignment horizontal="center" vertical="center"/>
    </xf>
    <xf numFmtId="0" fontId="13" fillId="0" borderId="0" xfId="0" applyFont="1" applyFill="1" applyBorder="1" applyAlignment="1"/>
    <xf numFmtId="0" fontId="14" fillId="0" borderId="0" xfId="0" applyNumberFormat="1" applyFont="1" applyFill="1" applyBorder="1" applyAlignment="1" applyProtection="1">
      <alignment horizontal="center" vertical="center" wrapText="1" readingOrder="1"/>
    </xf>
    <xf numFmtId="0" fontId="15" fillId="0" borderId="0" xfId="0" applyNumberFormat="1" applyFont="1" applyFill="1" applyBorder="1" applyAlignment="1" applyProtection="1">
      <alignment horizontal="center" vertical="center" wrapText="1" readingOrder="1"/>
    </xf>
    <xf numFmtId="176" fontId="15" fillId="0" borderId="0" xfId="0" applyNumberFormat="1" applyFont="1" applyFill="1" applyBorder="1" applyAlignment="1" applyProtection="1">
      <alignment horizontal="right" vertical="center" wrapText="1" readingOrder="1"/>
    </xf>
    <xf numFmtId="0" fontId="16"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left" vertical="center" wrapText="1" readingOrder="1"/>
    </xf>
    <xf numFmtId="0" fontId="17" fillId="0" borderId="1" xfId="0" applyNumberFormat="1" applyFont="1" applyFill="1" applyBorder="1" applyAlignment="1" applyProtection="1">
      <alignment horizontal="center" vertical="center" wrapText="1" readingOrder="1"/>
    </xf>
    <xf numFmtId="176" fontId="16" fillId="0" borderId="1" xfId="0" applyNumberFormat="1" applyFont="1" applyFill="1" applyBorder="1" applyAlignment="1" applyProtection="1">
      <alignment horizontal="right" vertical="center" wrapText="1" readingOrder="1"/>
    </xf>
    <xf numFmtId="0" fontId="2" fillId="0" borderId="1" xfId="0" applyFont="1" applyFill="1" applyBorder="1" applyAlignment="1"/>
    <xf numFmtId="0" fontId="2" fillId="0" borderId="1" xfId="0" applyFont="1" applyFill="1" applyBorder="1" applyAlignment="1">
      <alignment horizontal="center"/>
    </xf>
    <xf numFmtId="176" fontId="2" fillId="0" borderId="1" xfId="0" applyNumberFormat="1" applyFont="1" applyFill="1" applyBorder="1" applyAlignment="1">
      <alignment horizontal="right"/>
    </xf>
    <xf numFmtId="176" fontId="3" fillId="0" borderId="1" xfId="0" applyNumberFormat="1" applyFont="1" applyFill="1" applyBorder="1" applyAlignment="1">
      <alignment horizontal="right"/>
    </xf>
    <xf numFmtId="0" fontId="18" fillId="0" borderId="1" xfId="0" applyNumberFormat="1" applyFont="1" applyFill="1" applyBorder="1" applyAlignment="1" applyProtection="1">
      <alignment horizontal="left" vertical="center" wrapText="1"/>
    </xf>
    <xf numFmtId="0" fontId="10"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176" fontId="22" fillId="0" borderId="0" xfId="0" applyNumberFormat="1" applyFont="1" applyFill="1" applyBorder="1" applyAlignment="1">
      <alignment horizontal="center" vertical="center"/>
    </xf>
    <xf numFmtId="0" fontId="19"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177" fontId="19" fillId="0" borderId="1" xfId="0" applyNumberFormat="1" applyFont="1" applyFill="1" applyBorder="1" applyAlignment="1">
      <alignment horizontal="left" vertical="center" wrapText="1"/>
    </xf>
    <xf numFmtId="176" fontId="23" fillId="0" borderId="1" xfId="0" applyNumberFormat="1" applyFont="1" applyFill="1" applyBorder="1" applyAlignment="1">
      <alignment horizontal="center" vertical="center" wrapText="1"/>
    </xf>
    <xf numFmtId="0" fontId="24" fillId="0" borderId="1" xfId="0" applyFont="1" applyFill="1" applyBorder="1" applyAlignment="1">
      <alignment horizontal="right" vertical="center"/>
    </xf>
    <xf numFmtId="176" fontId="23" fillId="0" borderId="1" xfId="0" applyNumberFormat="1" applyFont="1" applyFill="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77" fontId="25" fillId="0" borderId="1" xfId="0" applyNumberFormat="1" applyFont="1" applyFill="1" applyBorder="1" applyAlignment="1" applyProtection="1">
      <alignment horizontal="center" vertical="center" wrapText="1"/>
    </xf>
    <xf numFmtId="0" fontId="23" fillId="0" borderId="1" xfId="0" applyFont="1" applyFill="1" applyBorder="1" applyAlignment="1">
      <alignment horizontal="right" vertical="center"/>
    </xf>
    <xf numFmtId="0" fontId="10" fillId="2" borderId="1" xfId="0" applyFont="1" applyFill="1" applyBorder="1" applyAlignment="1">
      <alignment horizontal="left" vertical="center" wrapText="1"/>
    </xf>
    <xf numFmtId="177" fontId="10" fillId="0" borderId="1" xfId="0" applyNumberFormat="1" applyFont="1" applyFill="1" applyBorder="1" applyAlignment="1">
      <alignment vertical="center" wrapText="1"/>
    </xf>
    <xf numFmtId="176" fontId="2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7" fontId="10" fillId="2" borderId="1" xfId="0" applyNumberFormat="1" applyFont="1" applyFill="1" applyBorder="1" applyAlignment="1">
      <alignment horizontal="left" vertical="center" wrapText="1"/>
    </xf>
    <xf numFmtId="176" fontId="23" fillId="2" borderId="1" xfId="0" applyNumberFormat="1" applyFont="1" applyFill="1" applyBorder="1" applyAlignment="1">
      <alignment horizontal="center" vertical="center" wrapText="1"/>
    </xf>
    <xf numFmtId="177" fontId="26" fillId="0" borderId="1" xfId="0" applyNumberFormat="1" applyFont="1" applyFill="1" applyBorder="1" applyAlignment="1">
      <alignment vertical="center" wrapText="1"/>
    </xf>
    <xf numFmtId="177" fontId="19" fillId="0" borderId="1" xfId="0" applyNumberFormat="1" applyFont="1" applyFill="1" applyBorder="1" applyAlignment="1">
      <alignment vertical="center" wrapText="1"/>
    </xf>
    <xf numFmtId="176" fontId="24" fillId="0" borderId="1" xfId="0" applyNumberFormat="1" applyFont="1" applyFill="1" applyBorder="1" applyAlignment="1">
      <alignment horizontal="center" vertical="center"/>
    </xf>
    <xf numFmtId="176" fontId="24" fillId="0" borderId="1" xfId="0" applyNumberFormat="1" applyFont="1" applyFill="1" applyBorder="1" applyAlignment="1">
      <alignment vertical="center"/>
    </xf>
    <xf numFmtId="0" fontId="19" fillId="0" borderId="1" xfId="0" applyFont="1" applyFill="1" applyBorder="1" applyAlignment="1">
      <alignment vertical="center" wrapText="1"/>
    </xf>
    <xf numFmtId="176"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right" vertical="center" wrapText="1"/>
    </xf>
    <xf numFmtId="10" fontId="23" fillId="0" borderId="1" xfId="0" applyNumberFormat="1" applyFont="1" applyFill="1" applyBorder="1" applyAlignment="1">
      <alignment horizontal="right" vertical="center"/>
    </xf>
    <xf numFmtId="10" fontId="24" fillId="0" borderId="1" xfId="0" applyNumberFormat="1" applyFont="1" applyFill="1" applyBorder="1" applyAlignment="1">
      <alignment horizontal="right" vertical="center" wrapText="1"/>
    </xf>
    <xf numFmtId="177" fontId="19" fillId="0" borderId="1" xfId="0" applyNumberFormat="1" applyFont="1" applyFill="1" applyBorder="1" applyAlignment="1">
      <alignment horizontal="center" vertical="center" wrapText="1"/>
    </xf>
    <xf numFmtId="0" fontId="19" fillId="0" borderId="1" xfId="0" applyFont="1" applyFill="1" applyBorder="1" applyAlignment="1">
      <alignment horizontal="right" vertical="center" wrapText="1"/>
    </xf>
    <xf numFmtId="176" fontId="19" fillId="0" borderId="1" xfId="0" applyNumberFormat="1" applyFont="1" applyFill="1" applyBorder="1" applyAlignment="1">
      <alignment vertical="center"/>
    </xf>
    <xf numFmtId="0" fontId="27"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9" fillId="0" borderId="0" xfId="0" applyFont="1" applyFill="1" applyBorder="1" applyAlignment="1">
      <alignment horizontal="right" vertical="center"/>
    </xf>
    <xf numFmtId="176" fontId="29" fillId="0" borderId="0" xfId="0" applyNumberFormat="1" applyFont="1" applyFill="1" applyBorder="1" applyAlignment="1">
      <alignment horizontal="righ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xf>
    <xf numFmtId="0" fontId="28" fillId="0" borderId="0" xfId="0" applyFont="1" applyFill="1" applyBorder="1" applyAlignment="1">
      <alignment vertical="center" wrapText="1"/>
    </xf>
    <xf numFmtId="176" fontId="28" fillId="0" borderId="0" xfId="0" applyNumberFormat="1" applyFont="1" applyFill="1" applyBorder="1" applyAlignment="1">
      <alignment vertical="center"/>
    </xf>
    <xf numFmtId="0" fontId="30" fillId="0" borderId="0" xfId="0" applyFont="1" applyBorder="1">
      <alignment vertical="center"/>
    </xf>
    <xf numFmtId="0" fontId="32" fillId="0" borderId="0" xfId="0" applyFont="1" applyFill="1" applyAlignment="1">
      <alignment horizontal="center" vertical="center" wrapText="1"/>
    </xf>
    <xf numFmtId="0" fontId="33" fillId="0" borderId="0" xfId="0" applyFont="1" applyFill="1" applyAlignment="1">
      <alignment horizontal="center" vertical="center" wrapText="1"/>
    </xf>
    <xf numFmtId="0" fontId="34" fillId="0" borderId="0" xfId="0" applyFont="1" applyFill="1" applyAlignment="1">
      <alignment horizontal="center" vertical="center" wrapText="1"/>
    </xf>
    <xf numFmtId="0" fontId="35" fillId="0" borderId="0" xfId="0" applyFont="1" applyFill="1" applyAlignment="1">
      <alignment horizontal="left" wrapText="1"/>
    </xf>
    <xf numFmtId="0" fontId="35" fillId="0" borderId="0" xfId="0" applyFont="1" applyFill="1" applyAlignment="1">
      <alignment wrapText="1"/>
    </xf>
    <xf numFmtId="177" fontId="35" fillId="0" borderId="2" xfId="0" applyNumberFormat="1" applyFont="1" applyFill="1" applyBorder="1" applyAlignment="1">
      <alignment horizontal="left" wrapText="1"/>
    </xf>
    <xf numFmtId="0" fontId="35" fillId="0" borderId="0" xfId="0" applyFont="1" applyFill="1" applyBorder="1" applyAlignment="1">
      <alignment horizontal="right" wrapText="1"/>
    </xf>
    <xf numFmtId="178" fontId="35" fillId="0" borderId="0" xfId="0" applyNumberFormat="1" applyFont="1" applyFill="1" applyBorder="1" applyAlignment="1">
      <alignment wrapText="1"/>
    </xf>
    <xf numFmtId="178" fontId="35" fillId="0" borderId="2" xfId="0" applyNumberFormat="1" applyFont="1" applyFill="1" applyBorder="1" applyAlignment="1">
      <alignment horizontal="left" wrapText="1"/>
    </xf>
    <xf numFmtId="0" fontId="35" fillId="0" borderId="0" xfId="0" applyFont="1" applyFill="1" applyBorder="1" applyAlignment="1">
      <alignment wrapText="1"/>
    </xf>
    <xf numFmtId="0" fontId="35" fillId="0" borderId="0" xfId="0" applyFont="1" applyFill="1" applyBorder="1" applyAlignment="1">
      <alignment horizontal="center" wrapText="1"/>
    </xf>
    <xf numFmtId="0" fontId="35" fillId="0" borderId="0" xfId="0" applyFont="1" applyFill="1" applyBorder="1" applyAlignment="1">
      <alignment horizontal="left" wrapText="1"/>
    </xf>
    <xf numFmtId="0" fontId="35" fillId="0" borderId="0" xfId="0" applyFont="1" applyFill="1" applyBorder="1" applyAlignment="1">
      <alignment horizontal="center" vertical="center" wrapText="1"/>
    </xf>
    <xf numFmtId="0" fontId="35" fillId="0" borderId="2" xfId="0" applyFont="1" applyFill="1" applyBorder="1" applyAlignment="1">
      <alignment horizontal="left" wrapText="1"/>
    </xf>
    <xf numFmtId="0" fontId="35"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25" workbookViewId="0">
      <selection activeCell="A34" sqref="A34:H34"/>
    </sheetView>
  </sheetViews>
  <sheetFormatPr defaultColWidth="9" defaultRowHeight="13.5"/>
  <cols>
    <col min="1" max="1" width="5.625" style="42" customWidth="1"/>
    <col min="2" max="2" width="13.0833333333333" style="39" customWidth="1"/>
    <col min="3" max="3" width="35" style="39" customWidth="1"/>
    <col min="4" max="4" width="5.16666666666667" style="42" customWidth="1"/>
    <col min="5" max="5" width="14.125" style="43" customWidth="1"/>
    <col min="6" max="6" width="8.5" style="42" customWidth="1"/>
    <col min="7" max="7" width="11.7583333333333" style="39" customWidth="1"/>
    <col min="8" max="8" width="28.5" style="39" customWidth="1"/>
    <col min="9" max="9" width="9" style="39" customWidth="1"/>
    <col min="10" max="16376" width="9" style="39"/>
  </cols>
  <sheetData>
    <row r="1" s="39" customFormat="1" ht="80" customHeight="1" spans="1:8">
      <c r="A1" s="45" t="s">
        <v>0</v>
      </c>
      <c r="B1" s="46"/>
      <c r="C1" s="46"/>
      <c r="D1" s="46"/>
      <c r="E1" s="47"/>
      <c r="F1" s="46"/>
      <c r="G1" s="46"/>
      <c r="H1" s="46"/>
    </row>
    <row r="2" s="40" customFormat="1" ht="43" customHeight="1" spans="1:9">
      <c r="A2" s="48" t="s">
        <v>1</v>
      </c>
      <c r="B2" s="48" t="s">
        <v>2</v>
      </c>
      <c r="C2" s="48" t="s">
        <v>3</v>
      </c>
      <c r="D2" s="48" t="s">
        <v>4</v>
      </c>
      <c r="E2" s="49" t="s">
        <v>5</v>
      </c>
      <c r="F2" s="50" t="s">
        <v>6</v>
      </c>
      <c r="G2" s="48" t="s">
        <v>7</v>
      </c>
      <c r="H2" s="50" t="s">
        <v>8</v>
      </c>
      <c r="I2" s="106"/>
    </row>
    <row r="3" s="40" customFormat="1" ht="27" spans="1:9">
      <c r="A3" s="48" t="s">
        <v>9</v>
      </c>
      <c r="B3" s="51" t="s">
        <v>10</v>
      </c>
      <c r="C3" s="48"/>
      <c r="D3" s="48"/>
      <c r="E3" s="52"/>
      <c r="F3" s="53"/>
      <c r="G3" s="54">
        <f>SUM(G4:G14)</f>
        <v>0</v>
      </c>
      <c r="H3" s="55" t="s">
        <v>11</v>
      </c>
      <c r="I3" s="83"/>
    </row>
    <row r="4" s="40" customFormat="1" ht="54" spans="1:9">
      <c r="A4" s="56">
        <v>1</v>
      </c>
      <c r="B4" s="57" t="s">
        <v>12</v>
      </c>
      <c r="C4" s="58" t="s">
        <v>13</v>
      </c>
      <c r="D4" s="59" t="s">
        <v>14</v>
      </c>
      <c r="E4" s="60">
        <v>2000</v>
      </c>
      <c r="F4" s="61"/>
      <c r="G4" s="54">
        <f t="shared" ref="G4:G14" si="0">E4*F4</f>
        <v>0</v>
      </c>
      <c r="H4" s="62" t="s">
        <v>15</v>
      </c>
      <c r="I4" s="84">
        <v>0.6</v>
      </c>
    </row>
    <row r="5" s="39" customFormat="1" ht="54" spans="1:9">
      <c r="A5" s="56">
        <v>2</v>
      </c>
      <c r="B5" s="63" t="s">
        <v>16</v>
      </c>
      <c r="C5" s="55" t="s">
        <v>17</v>
      </c>
      <c r="D5" s="59" t="s">
        <v>18</v>
      </c>
      <c r="E5" s="64">
        <v>238</v>
      </c>
      <c r="F5" s="61"/>
      <c r="G5" s="54">
        <f t="shared" si="0"/>
        <v>0</v>
      </c>
      <c r="H5" s="55" t="s">
        <v>19</v>
      </c>
      <c r="I5" s="85">
        <v>200</v>
      </c>
    </row>
    <row r="6" s="39" customFormat="1" ht="54" spans="1:9">
      <c r="A6" s="56">
        <v>3</v>
      </c>
      <c r="B6" s="63" t="s">
        <v>20</v>
      </c>
      <c r="C6" s="55" t="s">
        <v>21</v>
      </c>
      <c r="D6" s="59" t="s">
        <v>14</v>
      </c>
      <c r="E6" s="64">
        <v>238</v>
      </c>
      <c r="F6" s="61"/>
      <c r="G6" s="54">
        <f t="shared" si="0"/>
        <v>0</v>
      </c>
      <c r="H6" s="55" t="s">
        <v>22</v>
      </c>
      <c r="I6" s="85">
        <v>20</v>
      </c>
    </row>
    <row r="7" s="39" customFormat="1" ht="94.5" spans="1:9">
      <c r="A7" s="56">
        <v>4</v>
      </c>
      <c r="B7" s="57" t="s">
        <v>23</v>
      </c>
      <c r="C7" s="58" t="s">
        <v>24</v>
      </c>
      <c r="D7" s="65" t="s">
        <v>18</v>
      </c>
      <c r="E7" s="52">
        <v>46</v>
      </c>
      <c r="F7" s="61"/>
      <c r="G7" s="54">
        <f t="shared" si="0"/>
        <v>0</v>
      </c>
      <c r="H7" s="58" t="s">
        <v>25</v>
      </c>
      <c r="I7" s="85">
        <v>220</v>
      </c>
    </row>
    <row r="8" s="39" customFormat="1" ht="81" spans="1:9">
      <c r="A8" s="56">
        <v>5</v>
      </c>
      <c r="B8" s="66" t="s">
        <v>26</v>
      </c>
      <c r="C8" s="62" t="s">
        <v>27</v>
      </c>
      <c r="D8" s="59" t="s">
        <v>14</v>
      </c>
      <c r="E8" s="67">
        <v>3000</v>
      </c>
      <c r="F8" s="61"/>
      <c r="G8" s="54">
        <f t="shared" si="0"/>
        <v>0</v>
      </c>
      <c r="H8" s="62" t="s">
        <v>15</v>
      </c>
      <c r="I8" s="85">
        <v>85</v>
      </c>
    </row>
    <row r="9" s="39" customFormat="1" ht="40.5" spans="1:9">
      <c r="A9" s="56">
        <v>6</v>
      </c>
      <c r="B9" s="57" t="s">
        <v>28</v>
      </c>
      <c r="C9" s="58" t="s">
        <v>29</v>
      </c>
      <c r="D9" s="59" t="s">
        <v>14</v>
      </c>
      <c r="E9" s="52">
        <v>451</v>
      </c>
      <c r="F9" s="61"/>
      <c r="G9" s="54">
        <f t="shared" si="0"/>
        <v>0</v>
      </c>
      <c r="H9" s="58" t="s">
        <v>30</v>
      </c>
      <c r="I9" s="85">
        <v>18</v>
      </c>
    </row>
    <row r="10" s="39" customFormat="1" ht="40.5" spans="1:9">
      <c r="A10" s="56">
        <v>7</v>
      </c>
      <c r="B10" s="57" t="s">
        <v>31</v>
      </c>
      <c r="C10" s="58" t="s">
        <v>32</v>
      </c>
      <c r="D10" s="59" t="s">
        <v>14</v>
      </c>
      <c r="E10" s="52">
        <v>337</v>
      </c>
      <c r="F10" s="61"/>
      <c r="G10" s="54">
        <f t="shared" si="0"/>
        <v>0</v>
      </c>
      <c r="H10" s="58" t="s">
        <v>33</v>
      </c>
      <c r="I10" s="85">
        <v>60</v>
      </c>
    </row>
    <row r="11" s="39" customFormat="1" ht="54" spans="1:9">
      <c r="A11" s="56">
        <v>8</v>
      </c>
      <c r="B11" s="68" t="s">
        <v>34</v>
      </c>
      <c r="C11" s="55" t="s">
        <v>35</v>
      </c>
      <c r="D11" s="59" t="s">
        <v>14</v>
      </c>
      <c r="E11" s="52">
        <v>100</v>
      </c>
      <c r="F11" s="61"/>
      <c r="G11" s="54">
        <f t="shared" si="0"/>
        <v>0</v>
      </c>
      <c r="H11" s="58" t="s">
        <v>36</v>
      </c>
      <c r="I11" s="86">
        <v>25</v>
      </c>
    </row>
    <row r="12" s="39" customFormat="1" ht="54" spans="1:9">
      <c r="A12" s="56">
        <v>9</v>
      </c>
      <c r="B12" s="68" t="s">
        <v>37</v>
      </c>
      <c r="C12" s="55" t="s">
        <v>38</v>
      </c>
      <c r="D12" s="59" t="s">
        <v>14</v>
      </c>
      <c r="E12" s="52">
        <v>100</v>
      </c>
      <c r="F12" s="61"/>
      <c r="G12" s="54">
        <f t="shared" si="0"/>
        <v>0</v>
      </c>
      <c r="H12" s="58" t="s">
        <v>36</v>
      </c>
      <c r="I12" s="86">
        <v>15</v>
      </c>
    </row>
    <row r="13" s="39" customFormat="1" ht="94.5" spans="1:9">
      <c r="A13" s="56">
        <v>10</v>
      </c>
      <c r="B13" s="68" t="s">
        <v>39</v>
      </c>
      <c r="C13" s="55" t="s">
        <v>40</v>
      </c>
      <c r="D13" s="59" t="s">
        <v>14</v>
      </c>
      <c r="E13" s="52">
        <v>50</v>
      </c>
      <c r="F13" s="61"/>
      <c r="G13" s="54">
        <f t="shared" si="0"/>
        <v>0</v>
      </c>
      <c r="H13" s="58" t="s">
        <v>36</v>
      </c>
      <c r="I13" s="86">
        <v>20</v>
      </c>
    </row>
    <row r="14" s="39" customFormat="1" ht="67.5" spans="1:9">
      <c r="A14" s="56">
        <v>11</v>
      </c>
      <c r="B14" s="68" t="s">
        <v>41</v>
      </c>
      <c r="C14" s="55" t="s">
        <v>42</v>
      </c>
      <c r="D14" s="59" t="s">
        <v>14</v>
      </c>
      <c r="E14" s="52">
        <v>238</v>
      </c>
      <c r="F14" s="61"/>
      <c r="G14" s="54">
        <f t="shared" si="0"/>
        <v>0</v>
      </c>
      <c r="H14" s="58" t="s">
        <v>43</v>
      </c>
      <c r="I14" s="86">
        <v>25</v>
      </c>
    </row>
    <row r="15" s="41" customFormat="1" ht="108" spans="1:9">
      <c r="A15" s="48" t="s">
        <v>44</v>
      </c>
      <c r="B15" s="69" t="s">
        <v>45</v>
      </c>
      <c r="C15" s="55" t="s">
        <v>46</v>
      </c>
      <c r="D15" s="48"/>
      <c r="E15" s="70"/>
      <c r="F15" s="61"/>
      <c r="G15" s="71">
        <f>SUM(G16:G27)</f>
        <v>0</v>
      </c>
      <c r="H15" s="55" t="s">
        <v>47</v>
      </c>
      <c r="I15" s="87"/>
    </row>
    <row r="16" s="39" customFormat="1" ht="27" spans="1:9">
      <c r="A16" s="56">
        <v>1</v>
      </c>
      <c r="B16" s="63" t="s">
        <v>48</v>
      </c>
      <c r="C16" s="55" t="s">
        <v>49</v>
      </c>
      <c r="D16" s="65" t="s">
        <v>14</v>
      </c>
      <c r="E16" s="52">
        <v>4007.58</v>
      </c>
      <c r="F16" s="61"/>
      <c r="G16" s="54">
        <f t="shared" ref="G16:G27" si="1">E16*F16</f>
        <v>0</v>
      </c>
      <c r="H16" s="55"/>
      <c r="I16" s="85">
        <v>25</v>
      </c>
    </row>
    <row r="17" s="39" customFormat="1" ht="40.5" spans="1:9">
      <c r="A17" s="56">
        <v>2</v>
      </c>
      <c r="B17" s="63" t="s">
        <v>50</v>
      </c>
      <c r="C17" s="55" t="s">
        <v>51</v>
      </c>
      <c r="D17" s="65" t="s">
        <v>14</v>
      </c>
      <c r="E17" s="52">
        <v>4007.58</v>
      </c>
      <c r="F17" s="61"/>
      <c r="G17" s="54">
        <f t="shared" si="1"/>
        <v>0</v>
      </c>
      <c r="H17" s="55"/>
      <c r="I17" s="85">
        <v>60</v>
      </c>
    </row>
    <row r="18" s="39" customFormat="1" ht="81" spans="1:9">
      <c r="A18" s="56">
        <v>3</v>
      </c>
      <c r="B18" s="63" t="s">
        <v>52</v>
      </c>
      <c r="C18" s="55" t="s">
        <v>53</v>
      </c>
      <c r="D18" s="65" t="s">
        <v>14</v>
      </c>
      <c r="E18" s="52">
        <v>4007.58</v>
      </c>
      <c r="F18" s="61"/>
      <c r="G18" s="54">
        <f t="shared" si="1"/>
        <v>0</v>
      </c>
      <c r="H18" s="55"/>
      <c r="I18" s="85">
        <v>120</v>
      </c>
    </row>
    <row r="19" s="39" customFormat="1" ht="54" spans="1:9">
      <c r="A19" s="56">
        <v>4</v>
      </c>
      <c r="B19" s="63" t="s">
        <v>54</v>
      </c>
      <c r="C19" s="55" t="s">
        <v>55</v>
      </c>
      <c r="D19" s="65" t="s">
        <v>14</v>
      </c>
      <c r="E19" s="52">
        <v>4007.58</v>
      </c>
      <c r="F19" s="61"/>
      <c r="G19" s="54">
        <f t="shared" si="1"/>
        <v>0</v>
      </c>
      <c r="H19" s="55"/>
      <c r="I19" s="85">
        <v>25</v>
      </c>
    </row>
    <row r="20" s="39" customFormat="1" spans="1:9">
      <c r="A20" s="56">
        <v>5</v>
      </c>
      <c r="B20" s="63" t="s">
        <v>56</v>
      </c>
      <c r="C20" s="55" t="s">
        <v>57</v>
      </c>
      <c r="D20" s="65" t="s">
        <v>14</v>
      </c>
      <c r="E20" s="52">
        <v>4007.58</v>
      </c>
      <c r="F20" s="61"/>
      <c r="G20" s="54">
        <f t="shared" si="1"/>
        <v>0</v>
      </c>
      <c r="H20" s="55"/>
      <c r="I20" s="85">
        <v>45</v>
      </c>
    </row>
    <row r="21" s="39" customFormat="1" spans="1:9">
      <c r="A21" s="56">
        <v>6</v>
      </c>
      <c r="B21" s="63" t="s">
        <v>58</v>
      </c>
      <c r="C21" s="55" t="s">
        <v>59</v>
      </c>
      <c r="D21" s="65" t="s">
        <v>14</v>
      </c>
      <c r="E21" s="52">
        <v>4007.58</v>
      </c>
      <c r="F21" s="61"/>
      <c r="G21" s="54">
        <f t="shared" si="1"/>
        <v>0</v>
      </c>
      <c r="H21" s="55"/>
      <c r="I21" s="85">
        <v>2</v>
      </c>
    </row>
    <row r="22" s="39" customFormat="1" ht="40.5" spans="1:9">
      <c r="A22" s="56">
        <v>7</v>
      </c>
      <c r="B22" s="63" t="s">
        <v>60</v>
      </c>
      <c r="C22" s="55" t="s">
        <v>61</v>
      </c>
      <c r="D22" s="65" t="s">
        <v>14</v>
      </c>
      <c r="E22" s="52">
        <v>4007.58</v>
      </c>
      <c r="F22" s="61"/>
      <c r="G22" s="54">
        <f t="shared" si="1"/>
        <v>0</v>
      </c>
      <c r="H22" s="55"/>
      <c r="I22" s="85">
        <v>35</v>
      </c>
    </row>
    <row r="23" s="39" customFormat="1" ht="40.5" spans="1:9">
      <c r="A23" s="56">
        <v>8</v>
      </c>
      <c r="B23" s="63" t="s">
        <v>62</v>
      </c>
      <c r="C23" s="55" t="s">
        <v>63</v>
      </c>
      <c r="D23" s="65" t="s">
        <v>14</v>
      </c>
      <c r="E23" s="52">
        <v>4007.58</v>
      </c>
      <c r="F23" s="61"/>
      <c r="G23" s="54">
        <f t="shared" si="1"/>
        <v>0</v>
      </c>
      <c r="H23" s="55"/>
      <c r="I23" s="85">
        <v>18</v>
      </c>
    </row>
    <row r="24" s="39" customFormat="1" ht="27" spans="1:9">
      <c r="A24" s="56">
        <v>9</v>
      </c>
      <c r="B24" s="63" t="s">
        <v>64</v>
      </c>
      <c r="C24" s="55" t="s">
        <v>65</v>
      </c>
      <c r="D24" s="65" t="s">
        <v>14</v>
      </c>
      <c r="E24" s="52">
        <v>4007.58</v>
      </c>
      <c r="F24" s="61"/>
      <c r="G24" s="54">
        <f t="shared" si="1"/>
        <v>0</v>
      </c>
      <c r="H24" s="55"/>
      <c r="I24" s="85">
        <v>5</v>
      </c>
    </row>
    <row r="25" s="39" customFormat="1" ht="27" spans="1:9">
      <c r="A25" s="56">
        <v>10</v>
      </c>
      <c r="B25" s="63" t="s">
        <v>66</v>
      </c>
      <c r="C25" s="55" t="s">
        <v>67</v>
      </c>
      <c r="D25" s="65" t="s">
        <v>14</v>
      </c>
      <c r="E25" s="52">
        <v>4007.58</v>
      </c>
      <c r="F25" s="61"/>
      <c r="G25" s="54">
        <f t="shared" si="1"/>
        <v>0</v>
      </c>
      <c r="H25" s="55"/>
      <c r="I25" s="85">
        <v>15</v>
      </c>
    </row>
    <row r="26" s="39" customFormat="1" ht="27" spans="1:9">
      <c r="A26" s="56">
        <v>11</v>
      </c>
      <c r="B26" s="63" t="s">
        <v>68</v>
      </c>
      <c r="C26" s="55" t="s">
        <v>69</v>
      </c>
      <c r="D26" s="65" t="s">
        <v>14</v>
      </c>
      <c r="E26" s="52">
        <v>4007.58</v>
      </c>
      <c r="F26" s="61"/>
      <c r="G26" s="54">
        <f t="shared" si="1"/>
        <v>0</v>
      </c>
      <c r="H26" s="55"/>
      <c r="I26" s="85">
        <v>5</v>
      </c>
    </row>
    <row r="27" s="39" customFormat="1" ht="54" spans="1:9">
      <c r="A27" s="56">
        <v>12</v>
      </c>
      <c r="B27" s="63" t="s">
        <v>70</v>
      </c>
      <c r="C27" s="55" t="s">
        <v>71</v>
      </c>
      <c r="D27" s="65" t="s">
        <v>14</v>
      </c>
      <c r="E27" s="52">
        <v>4007.58</v>
      </c>
      <c r="F27" s="61"/>
      <c r="G27" s="54">
        <f t="shared" si="1"/>
        <v>0</v>
      </c>
      <c r="H27" s="55"/>
      <c r="I27" s="85">
        <v>5</v>
      </c>
    </row>
    <row r="28" s="41" customFormat="1" spans="1:9">
      <c r="A28" s="48" t="s">
        <v>72</v>
      </c>
      <c r="B28" s="69" t="s">
        <v>73</v>
      </c>
      <c r="C28" s="72"/>
      <c r="D28" s="50"/>
      <c r="E28" s="73"/>
      <c r="F28" s="74"/>
      <c r="G28" s="71">
        <f>SUM(G29:G31)</f>
        <v>0</v>
      </c>
      <c r="H28" s="72"/>
      <c r="I28" s="88"/>
    </row>
    <row r="29" s="39" customFormat="1" ht="81" spans="1:9">
      <c r="A29" s="56">
        <v>1</v>
      </c>
      <c r="B29" s="63" t="s">
        <v>74</v>
      </c>
      <c r="C29" s="55" t="s">
        <v>75</v>
      </c>
      <c r="D29" s="65" t="s">
        <v>76</v>
      </c>
      <c r="E29" s="52">
        <f>G3+G15</f>
        <v>0</v>
      </c>
      <c r="F29" s="75">
        <v>0.0359</v>
      </c>
      <c r="G29" s="54">
        <f t="shared" ref="G29:G32" si="2">E29*F29</f>
        <v>0</v>
      </c>
      <c r="H29" s="55" t="s">
        <v>77</v>
      </c>
      <c r="I29" s="83"/>
    </row>
    <row r="30" s="39" customFormat="1" ht="54" spans="1:9">
      <c r="A30" s="56">
        <v>2</v>
      </c>
      <c r="B30" s="63" t="s">
        <v>78</v>
      </c>
      <c r="C30" s="55" t="s">
        <v>79</v>
      </c>
      <c r="D30" s="65" t="s">
        <v>76</v>
      </c>
      <c r="E30" s="52">
        <f>G3+G15+G29</f>
        <v>0</v>
      </c>
      <c r="F30" s="75"/>
      <c r="G30" s="54">
        <f t="shared" si="2"/>
        <v>0</v>
      </c>
      <c r="H30" s="55" t="s">
        <v>80</v>
      </c>
      <c r="I30" s="83"/>
    </row>
    <row r="31" s="39" customFormat="1" ht="40.5" spans="1:9">
      <c r="A31" s="56">
        <v>3</v>
      </c>
      <c r="B31" s="63" t="s">
        <v>81</v>
      </c>
      <c r="C31" s="55"/>
      <c r="D31" s="65" t="s">
        <v>76</v>
      </c>
      <c r="E31" s="52">
        <f>G3+G15+G29</f>
        <v>0</v>
      </c>
      <c r="F31" s="75"/>
      <c r="G31" s="54">
        <f t="shared" si="2"/>
        <v>0</v>
      </c>
      <c r="H31" s="55" t="s">
        <v>80</v>
      </c>
      <c r="I31" s="83"/>
    </row>
    <row r="32" s="41" customFormat="1" ht="40.5" spans="1:9">
      <c r="A32" s="48" t="s">
        <v>82</v>
      </c>
      <c r="B32" s="69" t="s">
        <v>83</v>
      </c>
      <c r="C32" s="72" t="s">
        <v>84</v>
      </c>
      <c r="D32" s="50" t="s">
        <v>76</v>
      </c>
      <c r="E32" s="73">
        <f>G3+G15+G28</f>
        <v>0</v>
      </c>
      <c r="F32" s="76"/>
      <c r="G32" s="71">
        <f t="shared" si="2"/>
        <v>0</v>
      </c>
      <c r="H32" s="55" t="s">
        <v>85</v>
      </c>
      <c r="I32" s="88"/>
    </row>
    <row r="33" s="41" customFormat="1" spans="1:9">
      <c r="A33" s="48" t="s">
        <v>86</v>
      </c>
      <c r="B33" s="77" t="s">
        <v>87</v>
      </c>
      <c r="C33" s="50"/>
      <c r="D33" s="50"/>
      <c r="E33" s="50"/>
      <c r="F33" s="78"/>
      <c r="G33" s="79">
        <f>G3+G15+G28+G32</f>
        <v>0</v>
      </c>
      <c r="H33" s="79"/>
      <c r="I33" s="89"/>
    </row>
    <row r="34" customFormat="1" ht="100" customHeight="1" spans="1:8">
      <c r="A34" s="62" t="s">
        <v>88</v>
      </c>
      <c r="B34" s="80"/>
      <c r="C34" s="80"/>
      <c r="D34" s="80"/>
      <c r="E34" s="81"/>
      <c r="F34" s="81"/>
      <c r="G34" s="80"/>
      <c r="H34" s="80"/>
    </row>
  </sheetData>
  <mergeCells count="3">
    <mergeCell ref="A1:H1"/>
    <mergeCell ref="B33:F33"/>
    <mergeCell ref="A34:H34"/>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6" sqref="C6"/>
    </sheetView>
  </sheetViews>
  <sheetFormatPr defaultColWidth="9" defaultRowHeight="13.5" outlineLevelCol="2"/>
  <cols>
    <col min="1" max="1" width="22.625" customWidth="1"/>
    <col min="2" max="2" width="8.625" customWidth="1"/>
    <col min="3" max="3" width="45.625" customWidth="1"/>
  </cols>
  <sheetData>
    <row r="1" ht="82" customHeight="1" spans="1:3">
      <c r="A1" s="91" t="s">
        <v>89</v>
      </c>
      <c r="B1" s="92"/>
      <c r="C1" s="92"/>
    </row>
    <row r="2" ht="61" customHeight="1" spans="1:3">
      <c r="A2" s="93" t="s">
        <v>90</v>
      </c>
      <c r="B2" s="93"/>
      <c r="C2" s="93"/>
    </row>
    <row r="3" ht="72" customHeight="1" spans="1:3">
      <c r="A3" s="94" t="s">
        <v>91</v>
      </c>
      <c r="B3" s="95" t="s">
        <v>92</v>
      </c>
      <c r="C3" s="96">
        <f>限价!G33-限价!G32</f>
        <v>2389502.86516872</v>
      </c>
    </row>
    <row r="4" ht="41" customHeight="1" spans="1:3">
      <c r="A4" s="97" t="s">
        <v>93</v>
      </c>
      <c r="B4" s="98" t="s">
        <v>94</v>
      </c>
      <c r="C4" s="99">
        <f>C3</f>
        <v>2389502.86516872</v>
      </c>
    </row>
    <row r="5" ht="37" customHeight="1" spans="1:3">
      <c r="A5" s="94" t="s">
        <v>95</v>
      </c>
      <c r="B5" s="100" t="s">
        <v>92</v>
      </c>
      <c r="C5" s="96">
        <f>限价!G29</f>
        <v>67877.265876</v>
      </c>
    </row>
    <row r="6" ht="43" customHeight="1" spans="1:3">
      <c r="A6" s="100"/>
      <c r="B6" s="100" t="s">
        <v>96</v>
      </c>
      <c r="C6" s="99">
        <f>C5</f>
        <v>67877.265876</v>
      </c>
    </row>
    <row r="7" ht="14.25" spans="1:3">
      <c r="A7" s="101"/>
      <c r="B7" s="102"/>
      <c r="C7" s="102"/>
    </row>
    <row r="8" ht="14.25" spans="1:3">
      <c r="A8" s="102"/>
      <c r="B8" s="102"/>
      <c r="C8" s="102"/>
    </row>
    <row r="9" ht="14.25" spans="1:3">
      <c r="A9" s="102" t="s">
        <v>93</v>
      </c>
      <c r="B9" s="103" t="s">
        <v>93</v>
      </c>
      <c r="C9" s="103"/>
    </row>
    <row r="10" ht="84" customHeight="1" spans="1:3">
      <c r="A10" s="102" t="s">
        <v>97</v>
      </c>
      <c r="B10" s="104" t="s">
        <v>93</v>
      </c>
      <c r="C10" s="104"/>
    </row>
    <row r="11" ht="48" customHeight="1" spans="1:3">
      <c r="A11" s="102" t="s">
        <v>98</v>
      </c>
      <c r="B11" s="104"/>
      <c r="C11" s="104"/>
    </row>
    <row r="12" ht="42" customHeight="1" spans="1:3">
      <c r="A12" s="102" t="s">
        <v>99</v>
      </c>
      <c r="B12" s="104"/>
      <c r="C12" s="104"/>
    </row>
    <row r="13" ht="14.25" spans="1:3">
      <c r="A13" s="102" t="s">
        <v>93</v>
      </c>
      <c r="B13" s="105"/>
      <c r="C13" s="105"/>
    </row>
    <row r="14" ht="108" customHeight="1" spans="1:3">
      <c r="A14" s="97" t="s">
        <v>93</v>
      </c>
      <c r="B14" s="102" t="s">
        <v>100</v>
      </c>
      <c r="C14" s="102"/>
    </row>
  </sheetData>
  <mergeCells count="10">
    <mergeCell ref="A1:C1"/>
    <mergeCell ref="A2:C2"/>
    <mergeCell ref="B7:C7"/>
    <mergeCell ref="B8:C8"/>
    <mergeCell ref="B9:C9"/>
    <mergeCell ref="B10:C10"/>
    <mergeCell ref="B11:C11"/>
    <mergeCell ref="B12:C12"/>
    <mergeCell ref="B13:C13"/>
    <mergeCell ref="B14:C14"/>
  </mergeCells>
  <printOptions horizontalCentered="1"/>
  <pageMargins left="0" right="0"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35"/>
  <sheetViews>
    <sheetView tabSelected="1" workbookViewId="0">
      <selection activeCell="G14" sqref="G14"/>
    </sheetView>
  </sheetViews>
  <sheetFormatPr defaultColWidth="9" defaultRowHeight="13.5"/>
  <cols>
    <col min="1" max="1" width="5.625" style="42" customWidth="1"/>
    <col min="2" max="2" width="13.0833333333333" style="39" customWidth="1"/>
    <col min="3" max="3" width="35" style="39" customWidth="1"/>
    <col min="4" max="4" width="5.16666666666667" style="42" customWidth="1"/>
    <col min="5" max="5" width="13.5" style="43" customWidth="1"/>
    <col min="6" max="6" width="8.5" style="42" customWidth="1"/>
    <col min="7" max="7" width="11.7583333333333" style="39" customWidth="1"/>
    <col min="8" max="8" width="28.5" style="39" customWidth="1"/>
    <col min="9" max="9" width="9" style="44" customWidth="1"/>
    <col min="10" max="16366" width="9" style="39"/>
  </cols>
  <sheetData>
    <row r="1" s="39" customFormat="1" ht="80" customHeight="1" spans="1:9">
      <c r="A1" s="45" t="s">
        <v>101</v>
      </c>
      <c r="B1" s="46"/>
      <c r="C1" s="46"/>
      <c r="D1" s="46"/>
      <c r="E1" s="47"/>
      <c r="F1" s="46"/>
      <c r="G1" s="46"/>
      <c r="H1" s="46"/>
      <c r="I1" s="44"/>
    </row>
    <row r="2" s="40" customFormat="1" ht="43" customHeight="1" spans="1:9">
      <c r="A2" s="48" t="s">
        <v>1</v>
      </c>
      <c r="B2" s="48" t="s">
        <v>2</v>
      </c>
      <c r="C2" s="48" t="s">
        <v>3</v>
      </c>
      <c r="D2" s="48" t="s">
        <v>4</v>
      </c>
      <c r="E2" s="49" t="s">
        <v>5</v>
      </c>
      <c r="F2" s="50" t="s">
        <v>6</v>
      </c>
      <c r="G2" s="48" t="s">
        <v>7</v>
      </c>
      <c r="H2" s="50" t="s">
        <v>8</v>
      </c>
      <c r="I2" s="82"/>
    </row>
    <row r="3" s="40" customFormat="1" ht="27" spans="1:9">
      <c r="A3" s="48" t="s">
        <v>9</v>
      </c>
      <c r="B3" s="51" t="s">
        <v>10</v>
      </c>
      <c r="C3" s="48"/>
      <c r="D3" s="48"/>
      <c r="E3" s="52"/>
      <c r="F3" s="53"/>
      <c r="G3" s="54">
        <f>SUM(G4:G14)</f>
        <v>375866.4</v>
      </c>
      <c r="H3" s="55" t="s">
        <v>11</v>
      </c>
      <c r="I3" s="83"/>
    </row>
    <row r="4" s="40" customFormat="1" ht="54" spans="1:9">
      <c r="A4" s="56">
        <v>1</v>
      </c>
      <c r="B4" s="57" t="s">
        <v>12</v>
      </c>
      <c r="C4" s="58" t="s">
        <v>13</v>
      </c>
      <c r="D4" s="59" t="s">
        <v>14</v>
      </c>
      <c r="E4" s="60">
        <v>2000</v>
      </c>
      <c r="F4" s="61">
        <f>I4*1.05</f>
        <v>0.63</v>
      </c>
      <c r="G4" s="54">
        <f>E4*F4</f>
        <v>1260</v>
      </c>
      <c r="H4" s="62" t="s">
        <v>15</v>
      </c>
      <c r="I4" s="84">
        <v>0.6</v>
      </c>
    </row>
    <row r="5" s="39" customFormat="1" ht="54" spans="1:9">
      <c r="A5" s="56">
        <v>2</v>
      </c>
      <c r="B5" s="63" t="s">
        <v>16</v>
      </c>
      <c r="C5" s="55" t="s">
        <v>17</v>
      </c>
      <c r="D5" s="59" t="s">
        <v>18</v>
      </c>
      <c r="E5" s="64">
        <v>238</v>
      </c>
      <c r="F5" s="61">
        <f t="shared" ref="F5:F27" si="0">I5*1.05</f>
        <v>210</v>
      </c>
      <c r="G5" s="54">
        <f t="shared" ref="G5:G14" si="1">E5*F5</f>
        <v>49980</v>
      </c>
      <c r="H5" s="55" t="s">
        <v>19</v>
      </c>
      <c r="I5" s="85">
        <v>200</v>
      </c>
    </row>
    <row r="6" s="39" customFormat="1" ht="54" spans="1:9">
      <c r="A6" s="56">
        <v>3</v>
      </c>
      <c r="B6" s="63" t="s">
        <v>20</v>
      </c>
      <c r="C6" s="55" t="s">
        <v>21</v>
      </c>
      <c r="D6" s="59" t="s">
        <v>14</v>
      </c>
      <c r="E6" s="64">
        <v>238</v>
      </c>
      <c r="F6" s="61">
        <f t="shared" si="0"/>
        <v>21</v>
      </c>
      <c r="G6" s="54">
        <f t="shared" si="1"/>
        <v>4998</v>
      </c>
      <c r="H6" s="55" t="s">
        <v>22</v>
      </c>
      <c r="I6" s="85">
        <v>20</v>
      </c>
    </row>
    <row r="7" s="39" customFormat="1" ht="94.5" spans="1:9">
      <c r="A7" s="56">
        <v>4</v>
      </c>
      <c r="B7" s="57" t="s">
        <v>23</v>
      </c>
      <c r="C7" s="58" t="s">
        <v>24</v>
      </c>
      <c r="D7" s="65" t="s">
        <v>18</v>
      </c>
      <c r="E7" s="52">
        <v>46</v>
      </c>
      <c r="F7" s="61">
        <f t="shared" si="0"/>
        <v>231</v>
      </c>
      <c r="G7" s="54">
        <f t="shared" si="1"/>
        <v>10626</v>
      </c>
      <c r="H7" s="58" t="s">
        <v>25</v>
      </c>
      <c r="I7" s="85">
        <v>220</v>
      </c>
    </row>
    <row r="8" s="39" customFormat="1" ht="81" spans="1:9">
      <c r="A8" s="56">
        <v>5</v>
      </c>
      <c r="B8" s="66" t="s">
        <v>26</v>
      </c>
      <c r="C8" s="62" t="s">
        <v>27</v>
      </c>
      <c r="D8" s="59" t="s">
        <v>14</v>
      </c>
      <c r="E8" s="67">
        <v>3000</v>
      </c>
      <c r="F8" s="61">
        <f t="shared" si="0"/>
        <v>89.25</v>
      </c>
      <c r="G8" s="54">
        <f t="shared" si="1"/>
        <v>267750</v>
      </c>
      <c r="H8" s="62" t="s">
        <v>15</v>
      </c>
      <c r="I8" s="85">
        <v>85</v>
      </c>
    </row>
    <row r="9" s="39" customFormat="1" ht="40.5" spans="1:9">
      <c r="A9" s="56">
        <v>6</v>
      </c>
      <c r="B9" s="57" t="s">
        <v>28</v>
      </c>
      <c r="C9" s="58" t="s">
        <v>29</v>
      </c>
      <c r="D9" s="59" t="s">
        <v>14</v>
      </c>
      <c r="E9" s="52">
        <v>451</v>
      </c>
      <c r="F9" s="61">
        <f t="shared" si="0"/>
        <v>18.9</v>
      </c>
      <c r="G9" s="54">
        <f t="shared" si="1"/>
        <v>8523.9</v>
      </c>
      <c r="H9" s="58" t="s">
        <v>30</v>
      </c>
      <c r="I9" s="85">
        <v>18</v>
      </c>
    </row>
    <row r="10" s="39" customFormat="1" ht="40.5" spans="1:9">
      <c r="A10" s="56">
        <v>7</v>
      </c>
      <c r="B10" s="57" t="s">
        <v>31</v>
      </c>
      <c r="C10" s="58" t="s">
        <v>32</v>
      </c>
      <c r="D10" s="59" t="s">
        <v>14</v>
      </c>
      <c r="E10" s="52">
        <v>337</v>
      </c>
      <c r="F10" s="61">
        <f t="shared" si="0"/>
        <v>63</v>
      </c>
      <c r="G10" s="54">
        <f t="shared" si="1"/>
        <v>21231</v>
      </c>
      <c r="H10" s="58" t="s">
        <v>33</v>
      </c>
      <c r="I10" s="85">
        <v>60</v>
      </c>
    </row>
    <row r="11" s="39" customFormat="1" ht="54" spans="1:9">
      <c r="A11" s="56">
        <v>8</v>
      </c>
      <c r="B11" s="68" t="s">
        <v>34</v>
      </c>
      <c r="C11" s="55" t="s">
        <v>35</v>
      </c>
      <c r="D11" s="59" t="s">
        <v>14</v>
      </c>
      <c r="E11" s="52">
        <v>100</v>
      </c>
      <c r="F11" s="61">
        <f t="shared" si="0"/>
        <v>26.25</v>
      </c>
      <c r="G11" s="54">
        <f t="shared" si="1"/>
        <v>2625</v>
      </c>
      <c r="H11" s="58" t="s">
        <v>36</v>
      </c>
      <c r="I11" s="86">
        <v>25</v>
      </c>
    </row>
    <row r="12" s="39" customFormat="1" ht="54" spans="1:9">
      <c r="A12" s="56">
        <v>9</v>
      </c>
      <c r="B12" s="68" t="s">
        <v>37</v>
      </c>
      <c r="C12" s="55" t="s">
        <v>38</v>
      </c>
      <c r="D12" s="59" t="s">
        <v>14</v>
      </c>
      <c r="E12" s="52">
        <v>100</v>
      </c>
      <c r="F12" s="61">
        <f t="shared" si="0"/>
        <v>15.75</v>
      </c>
      <c r="G12" s="54">
        <f t="shared" si="1"/>
        <v>1575</v>
      </c>
      <c r="H12" s="58" t="s">
        <v>36</v>
      </c>
      <c r="I12" s="86">
        <v>15</v>
      </c>
    </row>
    <row r="13" s="39" customFormat="1" ht="94.5" spans="1:9">
      <c r="A13" s="56">
        <v>10</v>
      </c>
      <c r="B13" s="68" t="s">
        <v>39</v>
      </c>
      <c r="C13" s="55" t="s">
        <v>40</v>
      </c>
      <c r="D13" s="59" t="s">
        <v>14</v>
      </c>
      <c r="E13" s="52">
        <v>50</v>
      </c>
      <c r="F13" s="61">
        <f t="shared" si="0"/>
        <v>21</v>
      </c>
      <c r="G13" s="54">
        <f t="shared" si="1"/>
        <v>1050</v>
      </c>
      <c r="H13" s="58" t="s">
        <v>36</v>
      </c>
      <c r="I13" s="86">
        <v>20</v>
      </c>
    </row>
    <row r="14" s="39" customFormat="1" ht="67.5" spans="1:9">
      <c r="A14" s="56">
        <v>11</v>
      </c>
      <c r="B14" s="68" t="s">
        <v>41</v>
      </c>
      <c r="C14" s="55" t="s">
        <v>42</v>
      </c>
      <c r="D14" s="59" t="s">
        <v>14</v>
      </c>
      <c r="E14" s="52">
        <v>238</v>
      </c>
      <c r="F14" s="61">
        <f t="shared" si="0"/>
        <v>26.25</v>
      </c>
      <c r="G14" s="54">
        <f t="shared" si="1"/>
        <v>6247.5</v>
      </c>
      <c r="H14" s="58" t="s">
        <v>43</v>
      </c>
      <c r="I14" s="86">
        <v>25</v>
      </c>
    </row>
    <row r="15" s="41" customFormat="1" ht="108" spans="1:9">
      <c r="A15" s="48" t="s">
        <v>44</v>
      </c>
      <c r="B15" s="69" t="s">
        <v>45</v>
      </c>
      <c r="C15" s="55" t="s">
        <v>46</v>
      </c>
      <c r="D15" s="48"/>
      <c r="E15" s="70"/>
      <c r="F15" s="61"/>
      <c r="G15" s="71">
        <f>SUM(G16:G27)</f>
        <v>1514865.24</v>
      </c>
      <c r="H15" s="55" t="s">
        <v>47</v>
      </c>
      <c r="I15" s="87"/>
    </row>
    <row r="16" s="39" customFormat="1" ht="27" spans="1:9">
      <c r="A16" s="56">
        <v>1</v>
      </c>
      <c r="B16" s="63" t="s">
        <v>48</v>
      </c>
      <c r="C16" s="55" t="s">
        <v>49</v>
      </c>
      <c r="D16" s="65" t="s">
        <v>14</v>
      </c>
      <c r="E16" s="52">
        <v>4007.58</v>
      </c>
      <c r="F16" s="61">
        <f t="shared" si="0"/>
        <v>26.25</v>
      </c>
      <c r="G16" s="54">
        <f>E16*F16</f>
        <v>105198.975</v>
      </c>
      <c r="H16" s="55"/>
      <c r="I16" s="85">
        <v>25</v>
      </c>
    </row>
    <row r="17" s="39" customFormat="1" ht="40.5" spans="1:9">
      <c r="A17" s="56">
        <v>2</v>
      </c>
      <c r="B17" s="63" t="s">
        <v>50</v>
      </c>
      <c r="C17" s="55" t="s">
        <v>51</v>
      </c>
      <c r="D17" s="65" t="s">
        <v>14</v>
      </c>
      <c r="E17" s="52">
        <v>4007.58</v>
      </c>
      <c r="F17" s="61">
        <f t="shared" si="0"/>
        <v>63</v>
      </c>
      <c r="G17" s="54">
        <f t="shared" ref="G17:G27" si="2">E17*F17</f>
        <v>252477.54</v>
      </c>
      <c r="H17" s="55"/>
      <c r="I17" s="85">
        <v>60</v>
      </c>
    </row>
    <row r="18" s="39" customFormat="1" ht="81" spans="1:9">
      <c r="A18" s="56">
        <v>3</v>
      </c>
      <c r="B18" s="63" t="s">
        <v>52</v>
      </c>
      <c r="C18" s="55" t="s">
        <v>53</v>
      </c>
      <c r="D18" s="65" t="s">
        <v>14</v>
      </c>
      <c r="E18" s="52">
        <v>4007.58</v>
      </c>
      <c r="F18" s="61">
        <f t="shared" si="0"/>
        <v>126</v>
      </c>
      <c r="G18" s="54">
        <f t="shared" si="2"/>
        <v>504955.08</v>
      </c>
      <c r="H18" s="55"/>
      <c r="I18" s="85">
        <v>120</v>
      </c>
    </row>
    <row r="19" s="39" customFormat="1" ht="54" spans="1:9">
      <c r="A19" s="56">
        <v>4</v>
      </c>
      <c r="B19" s="63" t="s">
        <v>54</v>
      </c>
      <c r="C19" s="55" t="s">
        <v>55</v>
      </c>
      <c r="D19" s="65" t="s">
        <v>14</v>
      </c>
      <c r="E19" s="52">
        <v>4007.58</v>
      </c>
      <c r="F19" s="61">
        <f t="shared" si="0"/>
        <v>26.25</v>
      </c>
      <c r="G19" s="54">
        <f t="shared" si="2"/>
        <v>105198.975</v>
      </c>
      <c r="H19" s="55"/>
      <c r="I19" s="85">
        <v>25</v>
      </c>
    </row>
    <row r="20" s="39" customFormat="1" spans="1:9">
      <c r="A20" s="56">
        <v>5</v>
      </c>
      <c r="B20" s="63" t="s">
        <v>56</v>
      </c>
      <c r="C20" s="55" t="s">
        <v>57</v>
      </c>
      <c r="D20" s="65" t="s">
        <v>14</v>
      </c>
      <c r="E20" s="52">
        <v>4007.58</v>
      </c>
      <c r="F20" s="61">
        <f t="shared" si="0"/>
        <v>47.25</v>
      </c>
      <c r="G20" s="54">
        <f t="shared" si="2"/>
        <v>189358.155</v>
      </c>
      <c r="H20" s="55"/>
      <c r="I20" s="85">
        <v>45</v>
      </c>
    </row>
    <row r="21" s="39" customFormat="1" spans="1:9">
      <c r="A21" s="56">
        <v>6</v>
      </c>
      <c r="B21" s="63" t="s">
        <v>58</v>
      </c>
      <c r="C21" s="55" t="s">
        <v>59</v>
      </c>
      <c r="D21" s="65" t="s">
        <v>14</v>
      </c>
      <c r="E21" s="52">
        <v>4007.58</v>
      </c>
      <c r="F21" s="61">
        <f t="shared" si="0"/>
        <v>2.1</v>
      </c>
      <c r="G21" s="54">
        <f t="shared" si="2"/>
        <v>8415.918</v>
      </c>
      <c r="H21" s="55"/>
      <c r="I21" s="85">
        <v>2</v>
      </c>
    </row>
    <row r="22" s="39" customFormat="1" ht="40.5" spans="1:9">
      <c r="A22" s="56">
        <v>7</v>
      </c>
      <c r="B22" s="63" t="s">
        <v>60</v>
      </c>
      <c r="C22" s="55" t="s">
        <v>61</v>
      </c>
      <c r="D22" s="65" t="s">
        <v>14</v>
      </c>
      <c r="E22" s="52">
        <v>4007.58</v>
      </c>
      <c r="F22" s="61">
        <f t="shared" si="0"/>
        <v>36.75</v>
      </c>
      <c r="G22" s="54">
        <f t="shared" si="2"/>
        <v>147278.565</v>
      </c>
      <c r="H22" s="55"/>
      <c r="I22" s="85">
        <v>35</v>
      </c>
    </row>
    <row r="23" s="39" customFormat="1" ht="40.5" spans="1:9">
      <c r="A23" s="56">
        <v>8</v>
      </c>
      <c r="B23" s="63" t="s">
        <v>62</v>
      </c>
      <c r="C23" s="55" t="s">
        <v>63</v>
      </c>
      <c r="D23" s="65" t="s">
        <v>14</v>
      </c>
      <c r="E23" s="52">
        <v>4007.58</v>
      </c>
      <c r="F23" s="61">
        <f t="shared" si="0"/>
        <v>18.9</v>
      </c>
      <c r="G23" s="54">
        <f t="shared" si="2"/>
        <v>75743.262</v>
      </c>
      <c r="H23" s="55"/>
      <c r="I23" s="85">
        <v>18</v>
      </c>
    </row>
    <row r="24" s="39" customFormat="1" ht="27" spans="1:9">
      <c r="A24" s="56">
        <v>9</v>
      </c>
      <c r="B24" s="63" t="s">
        <v>64</v>
      </c>
      <c r="C24" s="55" t="s">
        <v>65</v>
      </c>
      <c r="D24" s="65" t="s">
        <v>14</v>
      </c>
      <c r="E24" s="52">
        <v>4007.58</v>
      </c>
      <c r="F24" s="61">
        <f t="shared" si="0"/>
        <v>5.25</v>
      </c>
      <c r="G24" s="54">
        <f t="shared" si="2"/>
        <v>21039.795</v>
      </c>
      <c r="H24" s="55"/>
      <c r="I24" s="85">
        <v>5</v>
      </c>
    </row>
    <row r="25" s="39" customFormat="1" ht="27" spans="1:9">
      <c r="A25" s="56">
        <v>10</v>
      </c>
      <c r="B25" s="63" t="s">
        <v>66</v>
      </c>
      <c r="C25" s="55" t="s">
        <v>67</v>
      </c>
      <c r="D25" s="65" t="s">
        <v>14</v>
      </c>
      <c r="E25" s="52">
        <v>4007.58</v>
      </c>
      <c r="F25" s="61">
        <f t="shared" si="0"/>
        <v>15.75</v>
      </c>
      <c r="G25" s="54">
        <f t="shared" si="2"/>
        <v>63119.385</v>
      </c>
      <c r="H25" s="55"/>
      <c r="I25" s="85">
        <v>15</v>
      </c>
    </row>
    <row r="26" s="39" customFormat="1" ht="27" spans="1:9">
      <c r="A26" s="56">
        <v>11</v>
      </c>
      <c r="B26" s="63" t="s">
        <v>68</v>
      </c>
      <c r="C26" s="55" t="s">
        <v>69</v>
      </c>
      <c r="D26" s="65" t="s">
        <v>14</v>
      </c>
      <c r="E26" s="52">
        <v>4007.58</v>
      </c>
      <c r="F26" s="61">
        <f t="shared" si="0"/>
        <v>5.25</v>
      </c>
      <c r="G26" s="54">
        <f t="shared" si="2"/>
        <v>21039.795</v>
      </c>
      <c r="H26" s="55"/>
      <c r="I26" s="85">
        <v>5</v>
      </c>
    </row>
    <row r="27" s="39" customFormat="1" ht="54" spans="1:9">
      <c r="A27" s="56">
        <v>12</v>
      </c>
      <c r="B27" s="63" t="s">
        <v>70</v>
      </c>
      <c r="C27" s="55" t="s">
        <v>71</v>
      </c>
      <c r="D27" s="65" t="s">
        <v>14</v>
      </c>
      <c r="E27" s="52">
        <v>4007.58</v>
      </c>
      <c r="F27" s="61">
        <f t="shared" si="0"/>
        <v>5.25</v>
      </c>
      <c r="G27" s="54">
        <f t="shared" si="2"/>
        <v>21039.795</v>
      </c>
      <c r="H27" s="55"/>
      <c r="I27" s="85">
        <v>5</v>
      </c>
    </row>
    <row r="28" s="41" customFormat="1" spans="1:9">
      <c r="A28" s="48" t="s">
        <v>72</v>
      </c>
      <c r="B28" s="69" t="s">
        <v>73</v>
      </c>
      <c r="C28" s="72"/>
      <c r="D28" s="50"/>
      <c r="E28" s="73"/>
      <c r="F28" s="74"/>
      <c r="G28" s="71">
        <f>G29+G30+G31</f>
        <v>498771.22516872</v>
      </c>
      <c r="H28" s="72"/>
      <c r="I28" s="88"/>
    </row>
    <row r="29" s="39" customFormat="1" ht="81" spans="1:9">
      <c r="A29" s="56">
        <v>1</v>
      </c>
      <c r="B29" s="63" t="s">
        <v>74</v>
      </c>
      <c r="C29" s="55" t="s">
        <v>75</v>
      </c>
      <c r="D29" s="65" t="s">
        <v>76</v>
      </c>
      <c r="E29" s="52">
        <f>G3+G15</f>
        <v>1890731.64</v>
      </c>
      <c r="F29" s="75">
        <v>0.0359</v>
      </c>
      <c r="G29" s="54">
        <f>E29*F29</f>
        <v>67877.265876</v>
      </c>
      <c r="H29" s="55" t="s">
        <v>77</v>
      </c>
      <c r="I29" s="83"/>
    </row>
    <row r="30" s="39" customFormat="1" ht="54" spans="1:9">
      <c r="A30" s="56">
        <v>2</v>
      </c>
      <c r="B30" s="63" t="s">
        <v>78</v>
      </c>
      <c r="C30" s="55" t="s">
        <v>79</v>
      </c>
      <c r="D30" s="65" t="s">
        <v>76</v>
      </c>
      <c r="E30" s="52">
        <f>G3+G15+G29</f>
        <v>1958608.905876</v>
      </c>
      <c r="F30" s="75">
        <v>0.13</v>
      </c>
      <c r="G30" s="54">
        <f>E30*F30</f>
        <v>254619.15776388</v>
      </c>
      <c r="H30" s="55" t="s">
        <v>80</v>
      </c>
      <c r="I30" s="83"/>
    </row>
    <row r="31" s="39" customFormat="1" ht="40.5" spans="1:9">
      <c r="A31" s="56">
        <v>3</v>
      </c>
      <c r="B31" s="63" t="s">
        <v>81</v>
      </c>
      <c r="C31" s="55"/>
      <c r="D31" s="65" t="s">
        <v>76</v>
      </c>
      <c r="E31" s="52">
        <f>G3+G15+G29</f>
        <v>1958608.905876</v>
      </c>
      <c r="F31" s="75">
        <v>0.09</v>
      </c>
      <c r="G31" s="54">
        <f>E31*F31</f>
        <v>176274.80152884</v>
      </c>
      <c r="H31" s="55" t="s">
        <v>80</v>
      </c>
      <c r="I31" s="83"/>
    </row>
    <row r="32" s="41" customFormat="1" ht="40.5" spans="1:9">
      <c r="A32" s="48" t="s">
        <v>82</v>
      </c>
      <c r="B32" s="69" t="s">
        <v>83</v>
      </c>
      <c r="C32" s="72" t="s">
        <v>84</v>
      </c>
      <c r="D32" s="50" t="s">
        <v>76</v>
      </c>
      <c r="E32" s="73">
        <f>G3+G15+G28</f>
        <v>2389502.86516872</v>
      </c>
      <c r="F32" s="76">
        <v>0.09</v>
      </c>
      <c r="G32" s="71">
        <f>E32*F32</f>
        <v>215055.257865185</v>
      </c>
      <c r="H32" s="55" t="s">
        <v>85</v>
      </c>
      <c r="I32" s="88"/>
    </row>
    <row r="33" s="41" customFormat="1" spans="1:9">
      <c r="A33" s="48" t="s">
        <v>86</v>
      </c>
      <c r="B33" s="77" t="s">
        <v>87</v>
      </c>
      <c r="C33" s="50"/>
      <c r="D33" s="50"/>
      <c r="E33" s="50"/>
      <c r="F33" s="78"/>
      <c r="G33" s="79">
        <f>G3+G15+G28+G32</f>
        <v>2604558.1230339</v>
      </c>
      <c r="H33" s="79"/>
      <c r="I33" s="89">
        <f>G33-G32</f>
        <v>2389502.86516872</v>
      </c>
    </row>
    <row r="34" customFormat="1" ht="100" customHeight="1" spans="1:9">
      <c r="A34" s="62" t="s">
        <v>102</v>
      </c>
      <c r="B34" s="80"/>
      <c r="C34" s="80"/>
      <c r="D34" s="80"/>
      <c r="E34" s="81"/>
      <c r="F34" s="81"/>
      <c r="G34" s="80"/>
      <c r="H34" s="80"/>
      <c r="I34" s="90"/>
    </row>
    <row r="35" s="39" customFormat="1" spans="1:16368">
      <c r="A35" s="42"/>
      <c r="D35" s="42"/>
      <c r="E35" s="43"/>
      <c r="F35" s="42"/>
      <c r="I35" s="44"/>
      <c r="XEG35"/>
      <c r="XEH35"/>
      <c r="XEI35"/>
      <c r="XEJ35"/>
      <c r="XEK35"/>
      <c r="XEL35"/>
      <c r="XEM35"/>
      <c r="XEN35"/>
    </row>
  </sheetData>
  <mergeCells count="3">
    <mergeCell ref="A1:H1"/>
    <mergeCell ref="B33:F33"/>
    <mergeCell ref="A34:H34"/>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3"/>
  <sheetViews>
    <sheetView workbookViewId="0">
      <selection activeCell="A13" sqref="$A13:$XFD13"/>
    </sheetView>
  </sheetViews>
  <sheetFormatPr defaultColWidth="8" defaultRowHeight="12.75"/>
  <cols>
    <col min="1" max="1" width="6.625" style="2" customWidth="1"/>
    <col min="2" max="2" width="25.625" style="2" customWidth="1"/>
    <col min="3" max="3" width="15.625" style="4" customWidth="1"/>
    <col min="4" max="4" width="6.625" style="2" customWidth="1"/>
    <col min="5" max="5" width="12.625" style="5" customWidth="1"/>
    <col min="6" max="6" width="15.625" style="2" customWidth="1"/>
    <col min="7" max="16384" width="8" style="2"/>
  </cols>
  <sheetData>
    <row r="1" s="1" customFormat="1" ht="22" customHeight="1" spans="1:244">
      <c r="A1" s="7" t="s">
        <v>103</v>
      </c>
      <c r="B1" s="7"/>
      <c r="C1" s="7"/>
      <c r="D1" s="7"/>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8" t="s">
        <v>104</v>
      </c>
      <c r="B2" s="9"/>
      <c r="C2" s="9"/>
      <c r="D2" s="9"/>
      <c r="E2" s="10"/>
      <c r="F2" s="9"/>
    </row>
    <row r="3" s="2" customFormat="1" ht="39" customHeight="1" spans="1:6">
      <c r="A3" s="11" t="s">
        <v>105</v>
      </c>
      <c r="B3" s="11"/>
      <c r="C3" s="11"/>
      <c r="D3" s="11"/>
      <c r="E3" s="12"/>
      <c r="F3" s="11"/>
    </row>
    <row r="4" s="2" customFormat="1" ht="34.5" customHeight="1" spans="1:6">
      <c r="A4" s="13" t="s">
        <v>1</v>
      </c>
      <c r="B4" s="13" t="s">
        <v>106</v>
      </c>
      <c r="C4" s="13" t="s">
        <v>107</v>
      </c>
      <c r="D4" s="13" t="s">
        <v>4</v>
      </c>
      <c r="E4" s="14" t="s">
        <v>108</v>
      </c>
      <c r="F4" s="13" t="s">
        <v>8</v>
      </c>
    </row>
    <row r="5" s="3" customFormat="1" ht="33" customHeight="1" spans="1:6">
      <c r="A5" s="17">
        <v>1</v>
      </c>
      <c r="B5" s="23" t="s">
        <v>109</v>
      </c>
      <c r="C5" s="17" t="s">
        <v>110</v>
      </c>
      <c r="D5" s="17" t="s">
        <v>111</v>
      </c>
      <c r="E5" s="24"/>
      <c r="F5" s="17"/>
    </row>
    <row r="6" s="3" customFormat="1" ht="33" customHeight="1" spans="1:6">
      <c r="A6" s="17">
        <v>2</v>
      </c>
      <c r="B6" s="23" t="s">
        <v>112</v>
      </c>
      <c r="C6" s="17" t="s">
        <v>110</v>
      </c>
      <c r="D6" s="17" t="s">
        <v>113</v>
      </c>
      <c r="E6" s="24"/>
      <c r="F6" s="17"/>
    </row>
    <row r="7" s="3" customFormat="1" ht="33" customHeight="1" spans="1:6">
      <c r="A7" s="17">
        <v>3</v>
      </c>
      <c r="B7" s="23" t="s">
        <v>114</v>
      </c>
      <c r="C7" s="17" t="s">
        <v>115</v>
      </c>
      <c r="D7" s="17" t="s">
        <v>111</v>
      </c>
      <c r="E7" s="37"/>
      <c r="F7" s="17"/>
    </row>
    <row r="8" s="3" customFormat="1" ht="33" customHeight="1" spans="1:6">
      <c r="A8" s="17">
        <v>4</v>
      </c>
      <c r="B8" s="23" t="s">
        <v>116</v>
      </c>
      <c r="C8" s="17" t="s">
        <v>115</v>
      </c>
      <c r="D8" s="17" t="s">
        <v>111</v>
      </c>
      <c r="E8" s="24"/>
      <c r="F8" s="17"/>
    </row>
    <row r="9" s="3" customFormat="1" ht="33" customHeight="1" spans="1:6">
      <c r="A9" s="17">
        <v>5</v>
      </c>
      <c r="B9" s="23" t="s">
        <v>117</v>
      </c>
      <c r="C9" s="17" t="s">
        <v>115</v>
      </c>
      <c r="D9" s="17" t="s">
        <v>111</v>
      </c>
      <c r="E9" s="24"/>
      <c r="F9" s="17"/>
    </row>
    <row r="10" s="3" customFormat="1" ht="33" customHeight="1" spans="1:6">
      <c r="A10" s="17">
        <v>6</v>
      </c>
      <c r="B10" s="23" t="s">
        <v>118</v>
      </c>
      <c r="C10" s="17"/>
      <c r="D10" s="17" t="s">
        <v>119</v>
      </c>
      <c r="E10" s="24"/>
      <c r="F10" s="17"/>
    </row>
    <row r="11" s="3" customFormat="1" ht="33" customHeight="1" spans="1:6">
      <c r="A11" s="17">
        <v>7</v>
      </c>
      <c r="B11" s="38" t="s">
        <v>120</v>
      </c>
      <c r="C11" s="17" t="s">
        <v>115</v>
      </c>
      <c r="D11" s="17" t="s">
        <v>121</v>
      </c>
      <c r="E11" s="24"/>
      <c r="F11" s="17"/>
    </row>
    <row r="12" s="3" customFormat="1" ht="33" customHeight="1" spans="1:6">
      <c r="A12" s="17">
        <v>8</v>
      </c>
      <c r="B12" s="23" t="s">
        <v>122</v>
      </c>
      <c r="C12" s="17" t="s">
        <v>115</v>
      </c>
      <c r="D12" s="17" t="s">
        <v>119</v>
      </c>
      <c r="E12" s="24"/>
      <c r="F12" s="17"/>
    </row>
    <row r="13" s="3" customFormat="1" ht="33" customHeight="1" spans="1:6">
      <c r="A13" s="17">
        <v>9</v>
      </c>
      <c r="B13" s="38" t="s">
        <v>123</v>
      </c>
      <c r="C13" s="17" t="s">
        <v>115</v>
      </c>
      <c r="D13" s="17" t="s">
        <v>121</v>
      </c>
      <c r="E13" s="24"/>
      <c r="F13" s="17"/>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8"/>
  <sheetViews>
    <sheetView workbookViewId="0">
      <selection activeCell="J5" sqref="J5"/>
    </sheetView>
  </sheetViews>
  <sheetFormatPr defaultColWidth="8" defaultRowHeight="12.75"/>
  <cols>
    <col min="1" max="1" width="6.625" style="2" customWidth="1"/>
    <col min="2" max="2" width="25.625" style="2" customWidth="1"/>
    <col min="3" max="3" width="15.625" style="4" customWidth="1"/>
    <col min="4" max="4" width="6.625" style="2" customWidth="1"/>
    <col min="5" max="5" width="12.625" style="5" customWidth="1"/>
    <col min="6" max="6" width="15.625" style="2" customWidth="1"/>
    <col min="7" max="16384" width="8" style="2"/>
  </cols>
  <sheetData>
    <row r="1" s="1" customFormat="1" ht="22" customHeight="1" spans="1:244">
      <c r="A1" s="7" t="s">
        <v>124</v>
      </c>
      <c r="B1" s="7"/>
      <c r="C1" s="7"/>
      <c r="D1" s="7"/>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6" customFormat="1" ht="50" customHeight="1" spans="1:6">
      <c r="A2" s="27" t="s">
        <v>125</v>
      </c>
      <c r="B2" s="28"/>
      <c r="C2" s="28"/>
      <c r="D2" s="28"/>
      <c r="E2" s="29"/>
      <c r="F2" s="28"/>
    </row>
    <row r="3" s="2" customFormat="1" ht="39" customHeight="1" spans="1:6">
      <c r="A3" s="11" t="s">
        <v>105</v>
      </c>
      <c r="B3" s="11"/>
      <c r="C3" s="11"/>
      <c r="D3" s="11"/>
      <c r="E3" s="12"/>
      <c r="F3" s="11"/>
    </row>
    <row r="4" s="2" customFormat="1" ht="34.5" customHeight="1" spans="1:6">
      <c r="A4" s="13" t="s">
        <v>1</v>
      </c>
      <c r="B4" s="13" t="s">
        <v>106</v>
      </c>
      <c r="C4" s="13" t="s">
        <v>107</v>
      </c>
      <c r="D4" s="13" t="s">
        <v>4</v>
      </c>
      <c r="E4" s="14" t="s">
        <v>108</v>
      </c>
      <c r="F4" s="13" t="s">
        <v>8</v>
      </c>
    </row>
    <row r="5" s="2" customFormat="1" ht="17" customHeight="1" spans="1:6">
      <c r="A5" s="30"/>
      <c r="B5" s="31"/>
      <c r="C5" s="30"/>
      <c r="D5" s="32"/>
      <c r="E5" s="33"/>
      <c r="F5" s="30"/>
    </row>
    <row r="6" s="2" customFormat="1" ht="17" customHeight="1" spans="1:6">
      <c r="A6" s="30"/>
      <c r="B6" s="31"/>
      <c r="C6" s="30"/>
      <c r="D6" s="30"/>
      <c r="E6" s="33"/>
      <c r="F6" s="30"/>
    </row>
    <row r="7" s="2" customFormat="1" ht="17" customHeight="1" spans="1:6">
      <c r="A7" s="30"/>
      <c r="B7" s="31"/>
      <c r="C7" s="30"/>
      <c r="D7" s="30"/>
      <c r="E7" s="33"/>
      <c r="F7" s="30"/>
    </row>
    <row r="8" s="2" customFormat="1" ht="17" customHeight="1" spans="1:6">
      <c r="A8" s="30"/>
      <c r="B8" s="31"/>
      <c r="C8" s="30"/>
      <c r="D8" s="30"/>
      <c r="E8" s="33"/>
      <c r="F8" s="30"/>
    </row>
    <row r="9" s="2" customFormat="1" ht="17" customHeight="1" spans="1:6">
      <c r="A9" s="30"/>
      <c r="B9" s="31"/>
      <c r="C9" s="30"/>
      <c r="D9" s="30"/>
      <c r="E9" s="33"/>
      <c r="F9" s="30"/>
    </row>
    <row r="10" s="2" customFormat="1" ht="17" customHeight="1" spans="1:6">
      <c r="A10" s="30"/>
      <c r="B10" s="31"/>
      <c r="C10" s="30"/>
      <c r="D10" s="30"/>
      <c r="E10" s="33"/>
      <c r="F10" s="30"/>
    </row>
    <row r="11" ht="17" customHeight="1" spans="1:6">
      <c r="A11" s="34"/>
      <c r="B11" s="34"/>
      <c r="C11" s="35"/>
      <c r="D11" s="34"/>
      <c r="E11" s="36"/>
      <c r="F11" s="34"/>
    </row>
    <row r="12" ht="17" customHeight="1" spans="1:6">
      <c r="A12" s="34"/>
      <c r="B12" s="34"/>
      <c r="C12" s="35"/>
      <c r="D12" s="34"/>
      <c r="E12" s="36"/>
      <c r="F12" s="34"/>
    </row>
    <row r="13" ht="17" customHeight="1" spans="1:6">
      <c r="A13" s="34"/>
      <c r="B13" s="34"/>
      <c r="C13" s="35"/>
      <c r="D13" s="34"/>
      <c r="E13" s="36"/>
      <c r="F13" s="34"/>
    </row>
    <row r="14" ht="17" customHeight="1" spans="1:6">
      <c r="A14" s="34"/>
      <c r="B14" s="34"/>
      <c r="C14" s="35"/>
      <c r="D14" s="34"/>
      <c r="E14" s="36"/>
      <c r="F14" s="34"/>
    </row>
    <row r="15" ht="17" customHeight="1" spans="1:6">
      <c r="A15" s="34"/>
      <c r="B15" s="34"/>
      <c r="C15" s="35"/>
      <c r="D15" s="34"/>
      <c r="E15" s="36"/>
      <c r="F15" s="34"/>
    </row>
    <row r="16" ht="17" customHeight="1" spans="1:6">
      <c r="A16" s="34"/>
      <c r="B16" s="34"/>
      <c r="C16" s="35"/>
      <c r="D16" s="34"/>
      <c r="E16" s="36"/>
      <c r="F16" s="34"/>
    </row>
    <row r="17" ht="17" customHeight="1" spans="1:6">
      <c r="A17" s="34"/>
      <c r="B17" s="34"/>
      <c r="C17" s="35"/>
      <c r="D17" s="34"/>
      <c r="E17" s="36"/>
      <c r="F17" s="34"/>
    </row>
    <row r="18" ht="17" customHeight="1" spans="1:6">
      <c r="A18" s="34"/>
      <c r="B18" s="34"/>
      <c r="C18" s="35"/>
      <c r="D18" s="34"/>
      <c r="E18" s="36"/>
      <c r="F18" s="34"/>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7"/>
  <sheetViews>
    <sheetView topLeftCell="A4" workbookViewId="0">
      <selection activeCell="A13" sqref="$A13:$XFD13"/>
    </sheetView>
  </sheetViews>
  <sheetFormatPr defaultColWidth="8" defaultRowHeight="12.75"/>
  <cols>
    <col min="1" max="1" width="6.625" style="2" customWidth="1"/>
    <col min="2" max="2" width="25.625" style="2" customWidth="1"/>
    <col min="3" max="3" width="15.625" style="4" customWidth="1"/>
    <col min="4" max="4" width="6.625" style="2" customWidth="1"/>
    <col min="5" max="5" width="12.625" style="5" customWidth="1"/>
    <col min="6" max="6" width="15.625" style="6" customWidth="1"/>
    <col min="7" max="16384" width="8" style="2"/>
  </cols>
  <sheetData>
    <row r="1" s="1" customFormat="1" ht="22" customHeight="1" spans="1:244">
      <c r="A1" s="7" t="s">
        <v>126</v>
      </c>
      <c r="B1" s="7"/>
      <c r="C1" s="7"/>
      <c r="D1" s="7"/>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8" t="s">
        <v>127</v>
      </c>
      <c r="B2" s="9"/>
      <c r="C2" s="9"/>
      <c r="D2" s="9"/>
      <c r="E2" s="10"/>
      <c r="F2" s="9"/>
    </row>
    <row r="3" s="2" customFormat="1" ht="39" customHeight="1" spans="1:6">
      <c r="A3" s="11" t="s">
        <v>105</v>
      </c>
      <c r="B3" s="11"/>
      <c r="C3" s="11"/>
      <c r="D3" s="11"/>
      <c r="E3" s="12"/>
      <c r="F3" s="11"/>
    </row>
    <row r="4" s="2" customFormat="1" ht="34.5" customHeight="1" spans="1:6">
      <c r="A4" s="13" t="s">
        <v>1</v>
      </c>
      <c r="B4" s="13" t="s">
        <v>128</v>
      </c>
      <c r="C4" s="13" t="s">
        <v>107</v>
      </c>
      <c r="D4" s="13" t="s">
        <v>4</v>
      </c>
      <c r="E4" s="14" t="s">
        <v>108</v>
      </c>
      <c r="F4" s="13" t="s">
        <v>8</v>
      </c>
    </row>
    <row r="5" s="3" customFormat="1" ht="24" customHeight="1" spans="1:6">
      <c r="A5" s="15" t="s">
        <v>9</v>
      </c>
      <c r="B5" s="15" t="s">
        <v>129</v>
      </c>
      <c r="C5" s="15"/>
      <c r="D5" s="15"/>
      <c r="E5" s="16"/>
      <c r="F5" s="15"/>
    </row>
    <row r="6" s="3" customFormat="1" ht="24" customHeight="1" spans="1:6">
      <c r="A6" s="17">
        <v>1</v>
      </c>
      <c r="B6" s="18" t="s">
        <v>52</v>
      </c>
      <c r="C6" s="19"/>
      <c r="D6" s="19" t="s">
        <v>14</v>
      </c>
      <c r="E6" s="20" t="s">
        <v>130</v>
      </c>
      <c r="F6" s="21" t="s">
        <v>131</v>
      </c>
    </row>
    <row r="7" s="3" customFormat="1" ht="24" customHeight="1" spans="1:6">
      <c r="A7" s="17">
        <v>2</v>
      </c>
      <c r="B7" s="18" t="s">
        <v>132</v>
      </c>
      <c r="C7" s="19"/>
      <c r="D7" s="19" t="s">
        <v>133</v>
      </c>
      <c r="E7" s="20" t="s">
        <v>130</v>
      </c>
      <c r="F7" s="21" t="s">
        <v>131</v>
      </c>
    </row>
    <row r="8" s="3" customFormat="1" ht="24" customHeight="1" spans="1:6">
      <c r="A8" s="17">
        <v>3</v>
      </c>
      <c r="B8" s="18" t="s">
        <v>134</v>
      </c>
      <c r="C8" s="19"/>
      <c r="D8" s="19" t="s">
        <v>133</v>
      </c>
      <c r="E8" s="20" t="s">
        <v>130</v>
      </c>
      <c r="F8" s="21" t="s">
        <v>135</v>
      </c>
    </row>
    <row r="9" s="3" customFormat="1" ht="24" customHeight="1" spans="1:6">
      <c r="A9" s="17">
        <v>4</v>
      </c>
      <c r="B9" s="18" t="s">
        <v>136</v>
      </c>
      <c r="C9" s="19"/>
      <c r="D9" s="19" t="s">
        <v>133</v>
      </c>
      <c r="E9" s="20" t="s">
        <v>130</v>
      </c>
      <c r="F9" s="21" t="s">
        <v>135</v>
      </c>
    </row>
    <row r="10" s="3" customFormat="1" ht="24" customHeight="1" spans="1:6">
      <c r="A10" s="17">
        <v>5</v>
      </c>
      <c r="B10" s="18" t="s">
        <v>137</v>
      </c>
      <c r="C10" s="22"/>
      <c r="D10" s="22" t="s">
        <v>138</v>
      </c>
      <c r="E10" s="20" t="s">
        <v>130</v>
      </c>
      <c r="F10" s="21" t="s">
        <v>135</v>
      </c>
    </row>
    <row r="11" s="3" customFormat="1" ht="24" customHeight="1" spans="1:6">
      <c r="A11" s="17">
        <v>6</v>
      </c>
      <c r="B11" s="18" t="s">
        <v>139</v>
      </c>
      <c r="C11" s="22"/>
      <c r="D11" s="22" t="s">
        <v>138</v>
      </c>
      <c r="E11" s="20" t="s">
        <v>130</v>
      </c>
      <c r="F11" s="21" t="s">
        <v>135</v>
      </c>
    </row>
    <row r="12" s="3" customFormat="1" ht="24" customHeight="1" spans="1:6">
      <c r="A12" s="17">
        <v>7</v>
      </c>
      <c r="B12" s="18" t="s">
        <v>140</v>
      </c>
      <c r="C12" s="22"/>
      <c r="D12" s="22" t="s">
        <v>141</v>
      </c>
      <c r="E12" s="20" t="s">
        <v>130</v>
      </c>
      <c r="F12" s="21" t="s">
        <v>131</v>
      </c>
    </row>
    <row r="13" s="3" customFormat="1" ht="24" customHeight="1" spans="1:6">
      <c r="A13" s="17">
        <v>8</v>
      </c>
      <c r="B13" s="23" t="s">
        <v>142</v>
      </c>
      <c r="C13" s="17"/>
      <c r="D13" s="17" t="s">
        <v>133</v>
      </c>
      <c r="E13" s="24" t="s">
        <v>130</v>
      </c>
      <c r="F13" s="25" t="s">
        <v>135</v>
      </c>
    </row>
    <row r="14" s="3" customFormat="1" ht="24" customHeight="1" spans="1:6">
      <c r="A14" s="17" t="s">
        <v>44</v>
      </c>
      <c r="B14" s="17" t="s">
        <v>143</v>
      </c>
      <c r="C14" s="17"/>
      <c r="D14" s="17"/>
      <c r="E14" s="24"/>
      <c r="F14" s="17"/>
    </row>
    <row r="15" s="3" customFormat="1" ht="24" customHeight="1" spans="1:6">
      <c r="A15" s="17">
        <v>1</v>
      </c>
      <c r="B15" s="18" t="s">
        <v>144</v>
      </c>
      <c r="C15" s="22"/>
      <c r="D15" s="22" t="s">
        <v>145</v>
      </c>
      <c r="E15" s="24" t="s">
        <v>130</v>
      </c>
      <c r="F15" s="17" t="s">
        <v>135</v>
      </c>
    </row>
    <row r="16" s="3" customFormat="1" ht="24" customHeight="1" spans="1:6">
      <c r="A16" s="17">
        <v>2</v>
      </c>
      <c r="B16" s="18" t="s">
        <v>146</v>
      </c>
      <c r="C16" s="22"/>
      <c r="D16" s="22" t="s">
        <v>145</v>
      </c>
      <c r="E16" s="24" t="s">
        <v>130</v>
      </c>
      <c r="F16" s="17" t="s">
        <v>135</v>
      </c>
    </row>
    <row r="17" s="3" customFormat="1" ht="24" customHeight="1" spans="1:6">
      <c r="A17" s="17">
        <v>3</v>
      </c>
      <c r="B17" s="23" t="s">
        <v>147</v>
      </c>
      <c r="C17" s="22"/>
      <c r="D17" s="22" t="s">
        <v>145</v>
      </c>
      <c r="E17" s="24" t="s">
        <v>130</v>
      </c>
      <c r="F17" s="17" t="s">
        <v>135</v>
      </c>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vt:lpstr>
      <vt:lpstr>封面</vt:lpstr>
      <vt:lpstr>限价</vt:lpstr>
      <vt:lpstr>甲供主要材料</vt:lpstr>
      <vt:lpstr>临时设施甲供材</vt:lpstr>
      <vt:lpstr>周转材料及大型机械设备表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田静</cp:lastModifiedBy>
  <dcterms:created xsi:type="dcterms:W3CDTF">2019-06-27T06:07:00Z</dcterms:created>
  <dcterms:modified xsi:type="dcterms:W3CDTF">2020-11-03T06:04:28Z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