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activeTab="1"/>
  </bookViews>
  <sheets>
    <sheet name="清单" sheetId="10" r:id="rId1"/>
    <sheet name="封面" sheetId="5" r:id="rId2"/>
    <sheet name="限价" sheetId="2" r:id="rId3"/>
    <sheet name="甲供主要材料" sheetId="4" r:id="rId4"/>
  </sheets>
  <definedNames>
    <definedName name="_xlnm.Print_Titles" localSheetId="2">限价!$1:$2</definedName>
    <definedName name="_xlnm.Print_Area" localSheetId="3">甲供主要材料!$A$1:$F$11</definedName>
    <definedName name="_xlnm.Print_Titles" localSheetId="0">清单!$1:$2</definedName>
  </definedNames>
  <calcPr calcId="144525" concurrentCalc="0"/>
</workbook>
</file>

<file path=xl/sharedStrings.xml><?xml version="1.0" encoding="utf-8"?>
<sst xmlns="http://schemas.openxmlformats.org/spreadsheetml/2006/main" count="85">
  <si>
    <r>
      <rPr>
        <b/>
        <u/>
        <sz val="18"/>
        <rFont val="宋体"/>
        <charset val="134"/>
      </rPr>
      <t xml:space="preserve">黄金2、3、6号邮轮内景房改造项目  </t>
    </r>
    <r>
      <rPr>
        <b/>
        <sz val="18"/>
        <rFont val="宋体"/>
        <charset val="134"/>
      </rPr>
      <t>工程劳务分包
清单报价表</t>
    </r>
  </si>
  <si>
    <t>序号</t>
  </si>
  <si>
    <t>清单项目名称</t>
  </si>
  <si>
    <t>项目特征及工作内容</t>
  </si>
  <si>
    <t>单位</t>
  </si>
  <si>
    <t>工程量</t>
  </si>
  <si>
    <t>综合单价(元）</t>
  </si>
  <si>
    <t>合价（元）</t>
  </si>
  <si>
    <t>备注
（计量、计价规则）</t>
  </si>
  <si>
    <t>一</t>
  </si>
  <si>
    <t>装饰工程</t>
  </si>
  <si>
    <t>新建床头软包</t>
  </si>
  <si>
    <t>[项目特征]
1.基层材料种类、规格:新建钢质复合岩棉板作为基层
2.面层材料品种、规格、颜色:金丝绒布艺软包
[工作内容]
1.基层清理
2.龙骨制作、运输、安装
3.钉隔离层
4.基层铺钉
5.面层铺贴</t>
  </si>
  <si>
    <t>m2</t>
  </si>
  <si>
    <t>1.计量规则：按《重庆市建筑工程计价定额》（2018版）及其相关规定计算</t>
  </si>
  <si>
    <t>新建床头装饰条</t>
  </si>
  <si>
    <t>[项目特征]
1.基层类型:新建钢质复合岩棉板作为基层
2.线条材料品种、规格、颜色:60*40实木装饰造型线条
[工作内容]
1.线条制作、安装
2.刷防护材料</t>
  </si>
  <si>
    <t>m</t>
  </si>
  <si>
    <t>床头柜</t>
  </si>
  <si>
    <t>[项目特征]
1.台柜规格:床头柜600*600*450
2.材料种类、规格:多层板制作
3.五金种类、规格:抽屉采用阻尼导轨
4.油漆品种、刷漆遍数:混油2遍
[工作内容]
1.台柜制作、运输、安装(安放)
2.刷防护材料、油漆
3.五金件安装</t>
  </si>
  <si>
    <t>个</t>
  </si>
  <si>
    <t>钢质单人床</t>
  </si>
  <si>
    <t>[项目特征]
1.台柜规格:单人床2000*900
2.材料及五金种类、规格:热镀锌钢材制作
3.油漆品种、刷漆遍数:浅灰色烤漆
[工作内容]
1.台柜制作、运输、安装(安放)
2.刷防护材料、油漆
3.五金件安装</t>
  </si>
  <si>
    <t>新装控制开关、插座</t>
  </si>
  <si>
    <t>[项目特征]
1.名称:新装控制开关、插座
2.规格、型号:综合考虑
[工作内容]
1.本体安装
2.焊、压接线端子
3.接线</t>
  </si>
  <si>
    <t>二</t>
  </si>
  <si>
    <t>措施费</t>
  </si>
  <si>
    <t>材料运输</t>
  </si>
  <si>
    <t>包含本工程所有材料运输，以运抵施工作业点或指定堆码场地并堆码完毕。</t>
  </si>
  <si>
    <t>项</t>
  </si>
  <si>
    <t>此项费用为200元/工日*6人数*10天数，不作调整</t>
  </si>
  <si>
    <t>客房家具保护措施费</t>
  </si>
  <si>
    <t>包含本工程所有部位的拆除过程中的成品保护以及完成分项后的成品保护等一切保护工作。</t>
  </si>
  <si>
    <t>此项费用为包干价，不作调整</t>
  </si>
  <si>
    <t>建渣出渣</t>
  </si>
  <si>
    <t>包含本工程所有需要出渣、弃置的一切建筑垃圾。</t>
  </si>
  <si>
    <t>三</t>
  </si>
  <si>
    <t>其它费用</t>
  </si>
  <si>
    <t>安全、文明施工费</t>
  </si>
  <si>
    <t>1.按照《重庆市建筑工程计价定额》（2018版）的相关规定及其配套文件中所规定的安全文明施工费组成的所有费用</t>
  </si>
  <si>
    <t>元</t>
  </si>
  <si>
    <t>1.计价基数：装饰工程+措施费</t>
  </si>
  <si>
    <t>管理费</t>
  </si>
  <si>
    <t>1.办公费用、宿舍空调、生活区水电、门卫等费用
2.现场管理员、勤杂工等辅助人员工资及生活费用</t>
  </si>
  <si>
    <t>1.计价基数：装饰工程+措施费+安全文明施工费</t>
  </si>
  <si>
    <t>利润</t>
  </si>
  <si>
    <t>四</t>
  </si>
  <si>
    <t>税前造价</t>
  </si>
  <si>
    <t>主体工程+其他费用</t>
  </si>
  <si>
    <t>五</t>
  </si>
  <si>
    <t>税金</t>
  </si>
  <si>
    <t>1.增值税及附加</t>
  </si>
  <si>
    <t>1.计价基数：税前造价</t>
  </si>
  <si>
    <t>六</t>
  </si>
  <si>
    <t>总价（税前造价+税金）</t>
  </si>
  <si>
    <r>
      <rPr>
        <b/>
        <sz val="11"/>
        <rFont val="宋体"/>
        <charset val="134"/>
      </rPr>
      <t>说明：
1、本清单综合单价包括（除甲供材料及设备外）但不限于：人工费、检测配合人工费；辅助材料费；小型机具费（水钻、空压机、料斗、磨儿机、钢筋制作设备等）；进度、质量保证措施费、管理费、利润等一切费用。
2、本工程为综合单价包干，不因任何原因调整。
3、本工程项目增值税税金以中标人实际开具的增值税专用发票按实计取，如中标人填报税率与实际开票税率不一致，以实际开票税率为准。
4、本工程安全文明施工费暂定</t>
    </r>
    <r>
      <rPr>
        <b/>
        <u/>
        <sz val="11"/>
        <rFont val="宋体"/>
        <charset val="134"/>
      </rPr>
      <t xml:space="preserve"> 1345.25</t>
    </r>
    <r>
      <rPr>
        <b/>
        <sz val="11"/>
        <rFont val="宋体"/>
        <charset val="134"/>
      </rPr>
      <t>元。结算时以主体工程的税前合价为基数按</t>
    </r>
    <r>
      <rPr>
        <b/>
        <u/>
        <sz val="11"/>
        <rFont val="宋体"/>
        <charset val="134"/>
      </rPr>
      <t>3.59</t>
    </r>
    <r>
      <rPr>
        <b/>
        <sz val="11"/>
        <rFont val="宋体"/>
        <charset val="134"/>
      </rPr>
      <t>%的比例计取。
5、甲供材料及设备内容：详附件一。</t>
    </r>
  </si>
  <si>
    <r>
      <rPr>
        <u/>
        <sz val="20"/>
        <color rgb="FF000000"/>
        <rFont val="宋体"/>
        <charset val="134"/>
      </rPr>
      <t xml:space="preserve">黄金2、3、6号邮轮内景房改造项目 </t>
    </r>
    <r>
      <rPr>
        <sz val="20"/>
        <color rgb="FF000000"/>
        <rFont val="宋体"/>
        <charset val="134"/>
      </rPr>
      <t>工程劳务分包</t>
    </r>
  </si>
  <si>
    <t>竞争性比选最高限价</t>
  </si>
  <si>
    <t>招标限价（税前造价）</t>
  </si>
  <si>
    <t>(小写):</t>
  </si>
  <si>
    <t/>
  </si>
  <si>
    <t>(大写):</t>
  </si>
  <si>
    <t xml:space="preserve">其中:安全文明施工费  </t>
  </si>
  <si>
    <t xml:space="preserve">          (大写):</t>
  </si>
  <si>
    <t>编   制   人：</t>
  </si>
  <si>
    <t>定价小组成员：</t>
  </si>
  <si>
    <t>定价小组组长：</t>
  </si>
  <si>
    <t>时间：       年        月       日</t>
  </si>
  <si>
    <r>
      <rPr>
        <b/>
        <u/>
        <sz val="18"/>
        <rFont val="宋体"/>
        <charset val="134"/>
      </rPr>
      <t xml:space="preserve">黄金2、3、6号邮轮内景房改造  </t>
    </r>
    <r>
      <rPr>
        <b/>
        <sz val="18"/>
        <rFont val="宋体"/>
        <charset val="134"/>
      </rPr>
      <t>工程劳务分包
清单限价表</t>
    </r>
  </si>
  <si>
    <r>
      <rPr>
        <b/>
        <sz val="11"/>
        <rFont val="宋体"/>
        <charset val="134"/>
      </rPr>
      <t>说明：</t>
    </r>
    <r>
      <rPr>
        <b/>
        <sz val="11"/>
        <rFont val="??_GB2312"/>
        <charset val="134"/>
      </rPr>
      <t xml:space="preserve">
1</t>
    </r>
    <r>
      <rPr>
        <b/>
        <sz val="11"/>
        <rFont val="宋体"/>
        <charset val="134"/>
      </rPr>
      <t>、本清单综合单价包括（除甲供材料及设备外）但不限于：人工费、检测配合人工费；辅助材料费；小型机具费（水钻、空压机、料斗、磨儿机、钢筋制作设备等）；进度、质量保证措施费、管理费、利润等一切费用。</t>
    </r>
    <r>
      <rPr>
        <b/>
        <sz val="11"/>
        <rFont val="??_GB2312"/>
        <charset val="134"/>
      </rPr>
      <t xml:space="preserve">
2</t>
    </r>
    <r>
      <rPr>
        <b/>
        <sz val="11"/>
        <rFont val="宋体"/>
        <charset val="134"/>
      </rPr>
      <t>、本工程为综合单价包干，不因任何原因调整。</t>
    </r>
    <r>
      <rPr>
        <b/>
        <sz val="11"/>
        <rFont val="??_GB2312"/>
        <charset val="134"/>
      </rPr>
      <t xml:space="preserve">
3</t>
    </r>
    <r>
      <rPr>
        <b/>
        <sz val="11"/>
        <rFont val="宋体"/>
        <charset val="134"/>
      </rPr>
      <t>、本工程项目增值税税金以中标人实际开具的增值税专用发票按实计取，如中标人填报税率与实际开票税率不一致，以实际开票税率为准。</t>
    </r>
    <r>
      <rPr>
        <b/>
        <sz val="11"/>
        <rFont val="??_GB2312"/>
        <charset val="134"/>
      </rPr>
      <t xml:space="preserve">
4</t>
    </r>
    <r>
      <rPr>
        <b/>
        <sz val="11"/>
        <rFont val="宋体"/>
        <charset val="134"/>
      </rPr>
      <t>、本工程安全文明施工费暂定</t>
    </r>
    <r>
      <rPr>
        <b/>
        <sz val="11"/>
        <rFont val="??_GB2312"/>
        <charset val="134"/>
      </rPr>
      <t xml:space="preserve"> 1345.25</t>
    </r>
    <r>
      <rPr>
        <b/>
        <sz val="11"/>
        <rFont val="宋体"/>
        <charset val="134"/>
      </rPr>
      <t>元。结算时以主体工程的税前合价为基数按</t>
    </r>
    <r>
      <rPr>
        <b/>
        <sz val="11"/>
        <rFont val="??_GB2312"/>
        <charset val="134"/>
      </rPr>
      <t>3.59%</t>
    </r>
    <r>
      <rPr>
        <b/>
        <sz val="11"/>
        <rFont val="宋体"/>
        <charset val="134"/>
      </rPr>
      <t>的比例计取。</t>
    </r>
    <r>
      <rPr>
        <b/>
        <sz val="11"/>
        <rFont val="??_GB2312"/>
        <charset val="134"/>
      </rPr>
      <t xml:space="preserve">
5</t>
    </r>
    <r>
      <rPr>
        <b/>
        <sz val="11"/>
        <rFont val="宋体"/>
        <charset val="134"/>
      </rPr>
      <t>、甲供材料及设备内容：详附件一。</t>
    </r>
  </si>
  <si>
    <t>附件一</t>
  </si>
  <si>
    <r>
      <rPr>
        <b/>
        <u/>
        <sz val="16"/>
        <color rgb="FF000000"/>
        <rFont val="宋体"/>
        <charset val="134"/>
      </rPr>
      <t xml:space="preserve">黄金2、3、6号邮轮内景房改造项目劳务分包 </t>
    </r>
    <r>
      <rPr>
        <b/>
        <sz val="16"/>
        <color rgb="FF000000"/>
        <rFont val="宋体"/>
        <charset val="134"/>
      </rPr>
      <t>项目
甲供主材料明细表</t>
    </r>
  </si>
  <si>
    <t>项目名称：黄金2、3、6号邮轮内景房改造项目劳务分包合同</t>
  </si>
  <si>
    <t>编号</t>
  </si>
  <si>
    <t>材料名称</t>
  </si>
  <si>
    <t>规格、型号</t>
  </si>
  <si>
    <t>材料用量
（暂估）</t>
  </si>
  <si>
    <t>备注</t>
  </si>
  <si>
    <t>专用U型铝合金管(新建床头软包)</t>
  </si>
  <si>
    <t>详设计施工图要求</t>
  </si>
  <si>
    <t>60*40实木装饰造型线条</t>
  </si>
  <si>
    <t>成品布艺硬包(软包)</t>
  </si>
  <si>
    <t>照明开关、插座</t>
  </si>
  <si>
    <t>套</t>
  </si>
  <si>
    <t>单人床弹簧床垫</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</si>
</sst>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 numFmtId="178" formatCode="0.000_ ;[Red]\-0.000\ "/>
    <numFmt numFmtId="179" formatCode="[DBNum2][$RMB]General;[Red][DBNum2][$RMB]General"/>
    <numFmt numFmtId="180" formatCode="0.00;[Red]0.00"/>
    <numFmt numFmtId="181" formatCode="0.00_);[Red]\(0.00\)"/>
  </numFmts>
  <fonts count="46">
    <font>
      <sz val="11"/>
      <color theme="1"/>
      <name val="宋体"/>
      <charset val="134"/>
      <scheme val="minor"/>
    </font>
    <font>
      <sz val="11"/>
      <name val="微软雅黑"/>
      <charset val="134"/>
    </font>
    <font>
      <sz val="10"/>
      <name val="Arial"/>
      <charset val="0"/>
    </font>
    <font>
      <sz val="11"/>
      <name val="宋体"/>
      <charset val="134"/>
    </font>
    <font>
      <sz val="11"/>
      <name val="楷体"/>
      <charset val="134"/>
    </font>
    <font>
      <sz val="12"/>
      <name val="宋体"/>
      <charset val="134"/>
    </font>
    <font>
      <b/>
      <u/>
      <sz val="16"/>
      <color rgb="FF000000"/>
      <name val="宋体"/>
      <charset val="134"/>
    </font>
    <font>
      <b/>
      <sz val="16"/>
      <color indexed="8"/>
      <name val="宋体"/>
      <charset val="134"/>
    </font>
    <font>
      <sz val="10.5"/>
      <color indexed="8"/>
      <name val="黑体"/>
      <charset val="134"/>
    </font>
    <font>
      <sz val="11"/>
      <color indexed="8"/>
      <name val="宋体"/>
      <charset val="134"/>
    </font>
    <font>
      <sz val="11"/>
      <color indexed="8"/>
      <name val="楷体"/>
      <charset val="134"/>
    </font>
    <font>
      <b/>
      <sz val="11"/>
      <name val="宋体"/>
      <charset val="134"/>
    </font>
    <font>
      <b/>
      <sz val="11"/>
      <name val="楷体"/>
      <charset val="134"/>
    </font>
    <font>
      <sz val="11"/>
      <name val="楷体"/>
      <charset val="134"/>
    </font>
    <font>
      <sz val="11"/>
      <color theme="0"/>
      <name val="宋体"/>
      <charset val="134"/>
    </font>
    <font>
      <b/>
      <u/>
      <sz val="18"/>
      <name val="宋体"/>
      <charset val="134"/>
    </font>
    <font>
      <b/>
      <sz val="18"/>
      <name val="宋体"/>
      <charset val="134"/>
    </font>
    <font>
      <b/>
      <sz val="11"/>
      <name val="??_GB2312"/>
      <charset val="0"/>
    </font>
    <font>
      <u/>
      <sz val="20"/>
      <color rgb="FF000000"/>
      <name val="宋体"/>
      <charset val="134"/>
    </font>
    <font>
      <sz val="20"/>
      <color indexed="0"/>
      <name val="宋体"/>
      <charset val="134"/>
    </font>
    <font>
      <b/>
      <sz val="26"/>
      <color indexed="0"/>
      <name val="宋体"/>
      <charset val="134"/>
    </font>
    <font>
      <sz val="12"/>
      <color indexed="0"/>
      <name val="宋体"/>
      <charset val="134"/>
    </font>
    <font>
      <sz val="9"/>
      <color theme="1"/>
      <name val="宋体"/>
      <charset val="134"/>
      <scheme val="minor"/>
    </font>
    <font>
      <sz val="11"/>
      <color theme="0"/>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b/>
      <sz val="16"/>
      <color rgb="FF000000"/>
      <name val="宋体"/>
      <charset val="134"/>
    </font>
    <font>
      <b/>
      <sz val="11"/>
      <name val="??_GB2312"/>
      <charset val="134"/>
    </font>
    <font>
      <sz val="20"/>
      <color rgb="FF000000"/>
      <name val="宋体"/>
      <charset val="134"/>
    </font>
    <font>
      <b/>
      <u/>
      <sz val="11"/>
      <name val="宋体"/>
      <charset val="134"/>
    </font>
  </fonts>
  <fills count="33">
    <fill>
      <patternFill patternType="none"/>
    </fill>
    <fill>
      <patternFill patternType="gray125"/>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s>
  <borders count="1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26" fillId="23" borderId="0" applyNumberFormat="0" applyBorder="0" applyAlignment="0" applyProtection="0">
      <alignment vertical="center"/>
    </xf>
    <xf numFmtId="0" fontId="25"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2" borderId="0" applyNumberFormat="0" applyBorder="0" applyAlignment="0" applyProtection="0">
      <alignment vertical="center"/>
    </xf>
    <xf numFmtId="0" fontId="29" fillId="8" borderId="0" applyNumberFormat="0" applyBorder="0" applyAlignment="0" applyProtection="0">
      <alignment vertical="center"/>
    </xf>
    <xf numFmtId="43" fontId="0" fillId="0" borderId="0" applyFont="0" applyFill="0" applyBorder="0" applyAlignment="0" applyProtection="0">
      <alignment vertical="center"/>
    </xf>
    <xf numFmtId="0" fontId="23"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32" borderId="16" applyNumberFormat="0" applyFont="0" applyAlignment="0" applyProtection="0">
      <alignment vertical="center"/>
    </xf>
    <xf numFmtId="0" fontId="23" fillId="31" borderId="0" applyNumberFormat="0" applyBorder="0" applyAlignment="0" applyProtection="0">
      <alignment vertical="center"/>
    </xf>
    <xf numFmtId="0" fontId="2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14" applyNumberFormat="0" applyFill="0" applyAlignment="0" applyProtection="0">
      <alignment vertical="center"/>
    </xf>
    <xf numFmtId="0" fontId="37" fillId="0" borderId="14" applyNumberFormat="0" applyFill="0" applyAlignment="0" applyProtection="0">
      <alignment vertical="center"/>
    </xf>
    <xf numFmtId="0" fontId="23" fillId="16" borderId="0" applyNumberFormat="0" applyBorder="0" applyAlignment="0" applyProtection="0">
      <alignment vertical="center"/>
    </xf>
    <xf numFmtId="0" fontId="24" fillId="0" borderId="9" applyNumberFormat="0" applyFill="0" applyAlignment="0" applyProtection="0">
      <alignment vertical="center"/>
    </xf>
    <xf numFmtId="0" fontId="23" fillId="19" borderId="0" applyNumberFormat="0" applyBorder="0" applyAlignment="0" applyProtection="0">
      <alignment vertical="center"/>
    </xf>
    <xf numFmtId="0" fontId="40" fillId="11" borderId="15" applyNumberFormat="0" applyAlignment="0" applyProtection="0">
      <alignment vertical="center"/>
    </xf>
    <xf numFmtId="0" fontId="30" fillId="11" borderId="10" applyNumberFormat="0" applyAlignment="0" applyProtection="0">
      <alignment vertical="center"/>
    </xf>
    <xf numFmtId="0" fontId="36" fillId="27" borderId="13" applyNumberFormat="0" applyAlignment="0" applyProtection="0">
      <alignment vertical="center"/>
    </xf>
    <xf numFmtId="0" fontId="26" fillId="15" borderId="0" applyNumberFormat="0" applyBorder="0" applyAlignment="0" applyProtection="0">
      <alignment vertical="center"/>
    </xf>
    <xf numFmtId="0" fontId="23" fillId="3" borderId="0" applyNumberFormat="0" applyBorder="0" applyAlignment="0" applyProtection="0">
      <alignment vertical="center"/>
    </xf>
    <xf numFmtId="0" fontId="33" fillId="0" borderId="12" applyNumberFormat="0" applyFill="0" applyAlignment="0" applyProtection="0">
      <alignment vertical="center"/>
    </xf>
    <xf numFmtId="0" fontId="32" fillId="0" borderId="11" applyNumberFormat="0" applyFill="0" applyAlignment="0" applyProtection="0">
      <alignment vertical="center"/>
    </xf>
    <xf numFmtId="0" fontId="31" fillId="14" borderId="0" applyNumberFormat="0" applyBorder="0" applyAlignment="0" applyProtection="0">
      <alignment vertical="center"/>
    </xf>
    <xf numFmtId="0" fontId="39" fillId="30" borderId="0" applyNumberFormat="0" applyBorder="0" applyAlignment="0" applyProtection="0">
      <alignment vertical="center"/>
    </xf>
    <xf numFmtId="0" fontId="26" fillId="29" borderId="0" applyNumberFormat="0" applyBorder="0" applyAlignment="0" applyProtection="0">
      <alignment vertical="center"/>
    </xf>
    <xf numFmtId="0" fontId="23" fillId="22" borderId="0" applyNumberFormat="0" applyBorder="0" applyAlignment="0" applyProtection="0">
      <alignment vertical="center"/>
    </xf>
    <xf numFmtId="0" fontId="26" fillId="21" borderId="0" applyNumberFormat="0" applyBorder="0" applyAlignment="0" applyProtection="0">
      <alignment vertical="center"/>
    </xf>
    <xf numFmtId="0" fontId="26" fillId="28" borderId="0" applyNumberFormat="0" applyBorder="0" applyAlignment="0" applyProtection="0">
      <alignment vertical="center"/>
    </xf>
    <xf numFmtId="0" fontId="26" fillId="18" borderId="0" applyNumberFormat="0" applyBorder="0" applyAlignment="0" applyProtection="0">
      <alignment vertical="center"/>
    </xf>
    <xf numFmtId="0" fontId="26" fillId="6" borderId="0" applyNumberFormat="0" applyBorder="0" applyAlignment="0" applyProtection="0">
      <alignment vertical="center"/>
    </xf>
    <xf numFmtId="0" fontId="23" fillId="17" borderId="0" applyNumberFormat="0" applyBorder="0" applyAlignment="0" applyProtection="0">
      <alignment vertical="center"/>
    </xf>
    <xf numFmtId="0" fontId="23" fillId="2" borderId="0" applyNumberFormat="0" applyBorder="0" applyAlignment="0" applyProtection="0">
      <alignment vertical="center"/>
    </xf>
    <xf numFmtId="0" fontId="26" fillId="20" borderId="0" applyNumberFormat="0" applyBorder="0" applyAlignment="0" applyProtection="0">
      <alignment vertical="center"/>
    </xf>
    <xf numFmtId="0" fontId="26" fillId="26" borderId="0" applyNumberFormat="0" applyBorder="0" applyAlignment="0" applyProtection="0">
      <alignment vertical="center"/>
    </xf>
    <xf numFmtId="0" fontId="23" fillId="13" borderId="0" applyNumberFormat="0" applyBorder="0" applyAlignment="0" applyProtection="0">
      <alignment vertical="center"/>
    </xf>
    <xf numFmtId="0" fontId="26" fillId="10" borderId="0" applyNumberFormat="0" applyBorder="0" applyAlignment="0" applyProtection="0">
      <alignment vertical="center"/>
    </xf>
    <xf numFmtId="0" fontId="23" fillId="9" borderId="0" applyNumberFormat="0" applyBorder="0" applyAlignment="0" applyProtection="0">
      <alignment vertical="center"/>
    </xf>
    <xf numFmtId="0" fontId="23" fillId="25" borderId="0" applyNumberFormat="0" applyBorder="0" applyAlignment="0" applyProtection="0">
      <alignment vertical="center"/>
    </xf>
    <xf numFmtId="0" fontId="26" fillId="24" borderId="0" applyNumberFormat="0" applyBorder="0" applyAlignment="0" applyProtection="0">
      <alignment vertical="center"/>
    </xf>
    <xf numFmtId="0" fontId="23" fillId="5" borderId="0" applyNumberFormat="0" applyBorder="0" applyAlignment="0" applyProtection="0">
      <alignment vertical="center"/>
    </xf>
    <xf numFmtId="0" fontId="22" fillId="0" borderId="0"/>
  </cellStyleXfs>
  <cellXfs count="9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2" fillId="0" borderId="0" xfId="0" applyFont="1" applyFill="1" applyBorder="1" applyAlignment="1">
      <alignment horizontal="center"/>
    </xf>
    <xf numFmtId="180" fontId="2" fillId="0" borderId="0" xfId="0" applyNumberFormat="1" applyFont="1" applyFill="1" applyBorder="1" applyAlignment="1">
      <alignment horizontal="right"/>
    </xf>
    <xf numFmtId="0" fontId="5" fillId="0" borderId="0" xfId="0" applyFont="1" applyFill="1" applyAlignment="1">
      <alignment horizontal="left" vertical="center"/>
    </xf>
    <xf numFmtId="0" fontId="6" fillId="0" borderId="0" xfId="0" applyNumberFormat="1" applyFont="1" applyFill="1" applyBorder="1" applyAlignment="1" applyProtection="1">
      <alignment horizontal="center" vertical="center" wrapText="1" readingOrder="1"/>
    </xf>
    <xf numFmtId="0" fontId="7" fillId="0" borderId="0" xfId="0" applyNumberFormat="1" applyFont="1" applyFill="1" applyBorder="1" applyAlignment="1" applyProtection="1">
      <alignment horizontal="center" vertical="center" wrapText="1" readingOrder="1"/>
    </xf>
    <xf numFmtId="180" fontId="7" fillId="0" borderId="0" xfId="0" applyNumberFormat="1" applyFont="1" applyFill="1" applyBorder="1" applyAlignment="1" applyProtection="1">
      <alignment horizontal="right" vertical="center" wrapText="1" readingOrder="1"/>
    </xf>
    <xf numFmtId="0" fontId="8" fillId="0" borderId="0" xfId="0" applyNumberFormat="1" applyFont="1" applyFill="1" applyBorder="1" applyAlignment="1" applyProtection="1">
      <alignment horizontal="left" vertical="center" wrapText="1" readingOrder="1"/>
    </xf>
    <xf numFmtId="180" fontId="8" fillId="0" borderId="0" xfId="0" applyNumberFormat="1" applyFont="1" applyFill="1" applyBorder="1" applyAlignment="1" applyProtection="1">
      <alignment horizontal="right" vertical="center" wrapText="1" readingOrder="1"/>
    </xf>
    <xf numFmtId="0" fontId="9" fillId="0" borderId="1" xfId="0" applyNumberFormat="1" applyFont="1" applyFill="1" applyBorder="1" applyAlignment="1" applyProtection="1">
      <alignment horizontal="center" vertical="center" wrapText="1" readingOrder="1"/>
    </xf>
    <xf numFmtId="0" fontId="9" fillId="0" borderId="2" xfId="0" applyNumberFormat="1" applyFont="1" applyFill="1" applyBorder="1" applyAlignment="1" applyProtection="1">
      <alignment horizontal="center" vertical="center" wrapText="1" readingOrder="1"/>
    </xf>
    <xf numFmtId="0" fontId="9" fillId="0" borderId="3" xfId="0" applyNumberFormat="1" applyFont="1" applyFill="1" applyBorder="1" applyAlignment="1" applyProtection="1">
      <alignment horizontal="center" vertical="center" wrapText="1" readingOrder="1"/>
    </xf>
    <xf numFmtId="0" fontId="10" fillId="0" borderId="4" xfId="0" applyNumberFormat="1" applyFont="1" applyFill="1" applyBorder="1" applyAlignment="1" applyProtection="1">
      <alignment horizontal="center" vertical="center" wrapText="1" readingOrder="1"/>
    </xf>
    <xf numFmtId="0" fontId="4" fillId="0" borderId="5" xfId="0" applyNumberFormat="1" applyFont="1" applyFill="1" applyBorder="1" applyAlignment="1" applyProtection="1">
      <alignment horizontal="left" vertical="center" wrapText="1"/>
    </xf>
    <xf numFmtId="0" fontId="4" fillId="0" borderId="5" xfId="0" applyNumberFormat="1" applyFont="1" applyFill="1" applyBorder="1" applyAlignment="1" applyProtection="1">
      <alignment horizontal="center" vertical="center" wrapText="1"/>
    </xf>
    <xf numFmtId="178" fontId="4" fillId="0" borderId="5" xfId="0" applyNumberFormat="1" applyFont="1" applyFill="1" applyBorder="1" applyAlignment="1" applyProtection="1">
      <alignment horizontal="right" vertical="center" wrapText="1"/>
    </xf>
    <xf numFmtId="0" fontId="10" fillId="0" borderId="6" xfId="0" applyNumberFormat="1" applyFont="1" applyFill="1" applyBorder="1" applyAlignment="1" applyProtection="1">
      <alignment horizontal="center" vertical="center" wrapText="1" readingOrder="1"/>
    </xf>
    <xf numFmtId="0" fontId="3"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3" fillId="0" borderId="0" xfId="0" applyFont="1" applyFill="1" applyBorder="1" applyAlignment="1">
      <alignment horizontal="center" vertical="center"/>
    </xf>
    <xf numFmtId="180"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0" fontId="0" fillId="0" borderId="0" xfId="0" applyFill="1">
      <alignment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180" fontId="16" fillId="0" borderId="0" xfId="0" applyNumberFormat="1" applyFont="1" applyFill="1" applyBorder="1" applyAlignment="1">
      <alignment horizontal="center" vertical="center"/>
    </xf>
    <xf numFmtId="176" fontId="16" fillId="0" borderId="0" xfId="0" applyNumberFormat="1" applyFont="1" applyFill="1" applyBorder="1" applyAlignment="1">
      <alignment horizontal="center" vertical="center"/>
    </xf>
    <xf numFmtId="0" fontId="11" fillId="0" borderId="5" xfId="0" applyFont="1" applyFill="1" applyBorder="1" applyAlignment="1">
      <alignment horizontal="center" vertical="center"/>
    </xf>
    <xf numFmtId="180" fontId="11" fillId="0" borderId="5" xfId="0" applyNumberFormat="1" applyFont="1" applyFill="1" applyBorder="1" applyAlignment="1">
      <alignment horizontal="center" vertical="center"/>
    </xf>
    <xf numFmtId="181" fontId="11" fillId="0" borderId="5" xfId="0" applyNumberFormat="1" applyFont="1" applyFill="1" applyBorder="1" applyAlignment="1">
      <alignment horizontal="center" vertical="center" wrapText="1"/>
    </xf>
    <xf numFmtId="181" fontId="11" fillId="0" borderId="5"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xf>
    <xf numFmtId="176"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180" fontId="12" fillId="0" borderId="5" xfId="0" applyNumberFormat="1" applyFont="1" applyFill="1" applyBorder="1" applyAlignment="1">
      <alignment horizontal="right" vertical="center"/>
    </xf>
    <xf numFmtId="0" fontId="4" fillId="0" borderId="5" xfId="0" applyFont="1" applyFill="1" applyBorder="1" applyAlignment="1">
      <alignment horizontal="center" vertical="center"/>
    </xf>
    <xf numFmtId="0" fontId="4" fillId="0" borderId="5" xfId="49" applyFont="1" applyFill="1" applyBorder="1" applyAlignment="1">
      <alignment horizontal="left" vertical="center" wrapText="1"/>
    </xf>
    <xf numFmtId="0" fontId="4" fillId="0" borderId="5" xfId="49" applyFont="1" applyFill="1" applyBorder="1" applyAlignment="1">
      <alignment horizontal="center" vertical="center" wrapText="1"/>
    </xf>
    <xf numFmtId="0" fontId="4" fillId="0" borderId="5" xfId="49" applyFont="1" applyFill="1" applyBorder="1" applyAlignment="1">
      <alignment horizontal="right" vertical="center" wrapText="1"/>
    </xf>
    <xf numFmtId="180" fontId="4" fillId="0" borderId="5" xfId="49" applyNumberFormat="1" applyFont="1" applyFill="1" applyBorder="1" applyAlignment="1">
      <alignment horizontal="right" vertical="center" wrapText="1"/>
    </xf>
    <xf numFmtId="180" fontId="4" fillId="0" borderId="5" xfId="0" applyNumberFormat="1" applyFont="1" applyFill="1" applyBorder="1" applyAlignment="1">
      <alignment horizontal="right" vertical="center"/>
    </xf>
    <xf numFmtId="0" fontId="4" fillId="0" borderId="5" xfId="0" applyFont="1" applyFill="1" applyBorder="1" applyAlignment="1">
      <alignment vertical="center" wrapText="1"/>
    </xf>
    <xf numFmtId="0" fontId="12" fillId="0" borderId="5" xfId="49" applyFont="1" applyFill="1" applyBorder="1" applyAlignment="1">
      <alignment horizontal="center" vertical="center" wrapText="1"/>
    </xf>
    <xf numFmtId="0" fontId="12" fillId="0" borderId="5" xfId="49" applyFont="1" applyFill="1" applyBorder="1" applyAlignment="1">
      <alignment horizontal="left" vertical="center" wrapText="1"/>
    </xf>
    <xf numFmtId="180" fontId="12" fillId="0" borderId="5" xfId="49" applyNumberFormat="1" applyFont="1" applyFill="1" applyBorder="1" applyAlignment="1">
      <alignment horizontal="right" vertical="center" wrapText="1"/>
    </xf>
    <xf numFmtId="0" fontId="12" fillId="0" borderId="5" xfId="0" applyFont="1" applyFill="1" applyBorder="1" applyAlignment="1">
      <alignment vertical="center" wrapText="1"/>
    </xf>
    <xf numFmtId="0" fontId="4" fillId="0" borderId="5" xfId="49" applyFont="1" applyFill="1" applyBorder="1" applyAlignment="1">
      <alignment horizontal="left" vertical="top" wrapText="1"/>
    </xf>
    <xf numFmtId="0" fontId="4" fillId="0" borderId="5" xfId="49" applyFont="1" applyFill="1" applyBorder="1" applyAlignment="1">
      <alignment vertical="center" wrapText="1"/>
    </xf>
    <xf numFmtId="177" fontId="4" fillId="0" borderId="5" xfId="0" applyNumberFormat="1" applyFont="1" applyFill="1" applyBorder="1" applyAlignment="1">
      <alignment horizontal="right" vertical="center" wrapText="1"/>
    </xf>
    <xf numFmtId="180" fontId="12" fillId="0" borderId="5" xfId="0" applyNumberFormat="1" applyFont="1" applyFill="1" applyBorder="1" applyAlignment="1">
      <alignment horizontal="right"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180" fontId="4" fillId="0" borderId="5" xfId="0" applyNumberFormat="1" applyFont="1" applyFill="1" applyBorder="1" applyAlignment="1">
      <alignment horizontal="right" vertical="center" wrapText="1"/>
    </xf>
    <xf numFmtId="10" fontId="4" fillId="0" borderId="5" xfId="0" applyNumberFormat="1" applyFont="1" applyFill="1" applyBorder="1" applyAlignment="1">
      <alignment horizontal="right" vertical="center"/>
    </xf>
    <xf numFmtId="10" fontId="12" fillId="0" borderId="5" xfId="0" applyNumberFormat="1" applyFont="1" applyFill="1" applyBorder="1" applyAlignment="1">
      <alignment horizontal="right" vertical="center"/>
    </xf>
    <xf numFmtId="10" fontId="12" fillId="0" borderId="5" xfId="0" applyNumberFormat="1" applyFont="1" applyFill="1" applyBorder="1" applyAlignment="1">
      <alignment horizontal="right" vertical="center" wrapText="1"/>
    </xf>
    <xf numFmtId="0" fontId="12" fillId="0" borderId="5" xfId="0" applyFont="1" applyFill="1" applyBorder="1" applyAlignment="1">
      <alignment horizontal="right" vertical="center" wrapText="1"/>
    </xf>
    <xf numFmtId="0" fontId="12" fillId="0" borderId="5" xfId="0" applyFont="1" applyFill="1" applyBorder="1" applyAlignment="1">
      <alignment vertical="center"/>
    </xf>
    <xf numFmtId="0" fontId="11" fillId="0" borderId="5"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5" xfId="0" applyFont="1" applyFill="1" applyBorder="1" applyAlignment="1">
      <alignment horizontal="right" vertical="center" wrapText="1"/>
    </xf>
    <xf numFmtId="0" fontId="3" fillId="0" borderId="0" xfId="0" applyFont="1" applyFill="1" applyBorder="1" applyAlignment="1">
      <alignment horizontal="left" vertical="center"/>
    </xf>
    <xf numFmtId="180" fontId="3" fillId="0" borderId="0" xfId="0" applyNumberFormat="1" applyFont="1" applyFill="1" applyBorder="1" applyAlignment="1">
      <alignment horizontal="right" vertical="center"/>
    </xf>
    <xf numFmtId="181" fontId="3" fillId="0" borderId="0" xfId="0" applyNumberFormat="1" applyFont="1" applyFill="1" applyBorder="1" applyAlignment="1">
      <alignment horizontal="right" vertical="center"/>
    </xf>
    <xf numFmtId="180" fontId="4" fillId="0" borderId="0" xfId="49" applyNumberFormat="1" applyFont="1" applyFill="1" applyBorder="1" applyAlignment="1">
      <alignment horizontal="right" vertical="center" wrapText="1"/>
    </xf>
    <xf numFmtId="180" fontId="12" fillId="0" borderId="0" xfId="49" applyNumberFormat="1" applyFont="1" applyFill="1" applyBorder="1" applyAlignment="1">
      <alignment horizontal="right" vertical="center" wrapText="1"/>
    </xf>
    <xf numFmtId="180" fontId="4" fillId="0" borderId="0" xfId="0" applyNumberFormat="1" applyFont="1" applyFill="1" applyBorder="1" applyAlignment="1">
      <alignment horizontal="right" vertical="center"/>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0" xfId="0" applyFont="1" applyFill="1" applyAlignment="1">
      <alignment horizontal="center" vertical="center" wrapText="1"/>
    </xf>
    <xf numFmtId="0" fontId="21" fillId="0" borderId="0" xfId="0" applyFont="1" applyFill="1" applyAlignment="1">
      <alignment horizontal="left" wrapText="1"/>
    </xf>
    <xf numFmtId="0" fontId="21" fillId="0" borderId="0" xfId="0" applyFont="1" applyFill="1" applyAlignment="1">
      <alignment wrapText="1"/>
    </xf>
    <xf numFmtId="176" fontId="21" fillId="0" borderId="7" xfId="0" applyNumberFormat="1" applyFont="1" applyFill="1" applyBorder="1" applyAlignment="1">
      <alignment horizontal="left" wrapText="1"/>
    </xf>
    <xf numFmtId="0" fontId="21" fillId="0" borderId="0" xfId="0" applyFont="1" applyFill="1" applyBorder="1" applyAlignment="1">
      <alignment horizontal="right" wrapText="1"/>
    </xf>
    <xf numFmtId="179" fontId="21" fillId="0" borderId="0" xfId="0" applyNumberFormat="1" applyFont="1" applyFill="1" applyBorder="1" applyAlignment="1">
      <alignment wrapText="1"/>
    </xf>
    <xf numFmtId="179" fontId="21" fillId="0" borderId="7" xfId="0" applyNumberFormat="1" applyFont="1" applyFill="1" applyBorder="1" applyAlignment="1">
      <alignment horizontal="left" wrapText="1"/>
    </xf>
    <xf numFmtId="0" fontId="21" fillId="0" borderId="0" xfId="0" applyFont="1" applyFill="1" applyBorder="1" applyAlignment="1">
      <alignment wrapText="1"/>
    </xf>
    <xf numFmtId="0" fontId="21" fillId="0" borderId="0" xfId="0" applyFont="1" applyFill="1" applyBorder="1" applyAlignment="1">
      <alignment horizontal="center" wrapText="1"/>
    </xf>
    <xf numFmtId="0" fontId="21" fillId="0" borderId="0" xfId="0" applyFont="1" applyFill="1" applyBorder="1" applyAlignment="1">
      <alignment horizontal="left"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left" wrapText="1"/>
    </xf>
    <xf numFmtId="0" fontId="21" fillId="0" borderId="0" xfId="0" applyFont="1" applyFill="1" applyBorder="1" applyAlignment="1">
      <alignment horizontal="right" vertical="center" wrapText="1"/>
    </xf>
    <xf numFmtId="0" fontId="4" fillId="0" borderId="8" xfId="49" applyFont="1" applyFill="1" applyBorder="1" applyAlignment="1">
      <alignment horizontal="left" vertical="center" wrapText="1"/>
    </xf>
    <xf numFmtId="0" fontId="4" fillId="0" borderId="8" xfId="49" applyFont="1" applyFill="1" applyBorder="1" applyAlignment="1">
      <alignment horizontal="center" vertical="center" wrapText="1"/>
    </xf>
    <xf numFmtId="0" fontId="4" fillId="0" borderId="8" xfId="49" applyFont="1" applyFill="1" applyBorder="1" applyAlignment="1">
      <alignment horizontal="right" vertical="center" wrapText="1"/>
    </xf>
    <xf numFmtId="0" fontId="4" fillId="0" borderId="8" xfId="49"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0"/>
  <sheetViews>
    <sheetView topLeftCell="A13" workbookViewId="0">
      <selection activeCell="J4" sqref="J4"/>
    </sheetView>
  </sheetViews>
  <sheetFormatPr defaultColWidth="9" defaultRowHeight="13.5" outlineLevelCol="7"/>
  <cols>
    <col min="1" max="1" width="5.625" style="27" customWidth="1"/>
    <col min="2" max="2" width="13.0833333333333" style="21" customWidth="1"/>
    <col min="3" max="3" width="35" style="21" customWidth="1"/>
    <col min="4" max="4" width="5.16666666666667" style="27" customWidth="1"/>
    <col min="5" max="5" width="14.125" style="28" customWidth="1"/>
    <col min="6" max="6" width="8.5" style="27" customWidth="1"/>
    <col min="7" max="7" width="11.7583333333333" style="21" customWidth="1"/>
    <col min="8" max="8" width="28.5" style="21" customWidth="1"/>
    <col min="9" max="9" width="9" style="21" customWidth="1"/>
    <col min="10" max="16376" width="9" style="21"/>
  </cols>
  <sheetData>
    <row r="1" s="21" customFormat="1" ht="80" customHeight="1" spans="1:8">
      <c r="A1" s="32" t="s">
        <v>0</v>
      </c>
      <c r="B1" s="33"/>
      <c r="C1" s="33"/>
      <c r="D1" s="33"/>
      <c r="E1" s="34"/>
      <c r="F1" s="33"/>
      <c r="G1" s="33"/>
      <c r="H1" s="33"/>
    </row>
    <row r="2" s="22" customFormat="1" ht="27" spans="1:8">
      <c r="A2" s="36" t="s">
        <v>1</v>
      </c>
      <c r="B2" s="36" t="s">
        <v>2</v>
      </c>
      <c r="C2" s="36" t="s">
        <v>3</v>
      </c>
      <c r="D2" s="36" t="s">
        <v>4</v>
      </c>
      <c r="E2" s="37" t="s">
        <v>5</v>
      </c>
      <c r="F2" s="38" t="s">
        <v>6</v>
      </c>
      <c r="G2" s="39" t="s">
        <v>7</v>
      </c>
      <c r="H2" s="40" t="s">
        <v>8</v>
      </c>
    </row>
    <row r="3" s="23" customFormat="1" ht="23" customHeight="1" spans="1:8">
      <c r="A3" s="41" t="s">
        <v>9</v>
      </c>
      <c r="B3" s="42" t="s">
        <v>10</v>
      </c>
      <c r="C3" s="43"/>
      <c r="D3" s="41"/>
      <c r="E3" s="44"/>
      <c r="F3" s="44"/>
      <c r="G3" s="44">
        <f>SUM(G4:G8)</f>
        <v>0</v>
      </c>
      <c r="H3" s="43"/>
    </row>
    <row r="4" s="24" customFormat="1" ht="154" customHeight="1" spans="1:8">
      <c r="A4" s="45">
        <v>1</v>
      </c>
      <c r="B4" s="92" t="s">
        <v>11</v>
      </c>
      <c r="C4" s="92" t="s">
        <v>12</v>
      </c>
      <c r="D4" s="93" t="s">
        <v>13</v>
      </c>
      <c r="E4" s="94">
        <v>65.34</v>
      </c>
      <c r="F4" s="49"/>
      <c r="G4" s="50">
        <f t="shared" ref="G4:G8" si="0">E4*F4</f>
        <v>0</v>
      </c>
      <c r="H4" s="51" t="s">
        <v>14</v>
      </c>
    </row>
    <row r="5" s="24" customFormat="1" ht="117" customHeight="1" spans="1:8">
      <c r="A5" s="45">
        <v>2</v>
      </c>
      <c r="B5" s="92" t="s">
        <v>15</v>
      </c>
      <c r="C5" s="92" t="s">
        <v>16</v>
      </c>
      <c r="D5" s="93" t="s">
        <v>17</v>
      </c>
      <c r="E5" s="94">
        <v>382.8</v>
      </c>
      <c r="F5" s="49"/>
      <c r="G5" s="50">
        <f t="shared" si="0"/>
        <v>0</v>
      </c>
      <c r="H5" s="51" t="s">
        <v>14</v>
      </c>
    </row>
    <row r="6" s="24" customFormat="1" ht="140" customHeight="1" spans="1:8">
      <c r="A6" s="45">
        <v>3</v>
      </c>
      <c r="B6" s="92" t="s">
        <v>18</v>
      </c>
      <c r="C6" s="92" t="s">
        <v>19</v>
      </c>
      <c r="D6" s="93" t="s">
        <v>20</v>
      </c>
      <c r="E6" s="94">
        <v>60</v>
      </c>
      <c r="F6" s="49"/>
      <c r="G6" s="50">
        <f t="shared" si="0"/>
        <v>0</v>
      </c>
      <c r="H6" s="51" t="s">
        <v>14</v>
      </c>
    </row>
    <row r="7" s="24" customFormat="1" ht="138" customHeight="1" spans="1:8">
      <c r="A7" s="45">
        <v>4</v>
      </c>
      <c r="B7" s="92" t="s">
        <v>21</v>
      </c>
      <c r="C7" s="92" t="s">
        <v>22</v>
      </c>
      <c r="D7" s="93" t="s">
        <v>20</v>
      </c>
      <c r="E7" s="94">
        <v>120</v>
      </c>
      <c r="F7" s="49"/>
      <c r="G7" s="50">
        <f t="shared" si="0"/>
        <v>0</v>
      </c>
      <c r="H7" s="51" t="s">
        <v>14</v>
      </c>
    </row>
    <row r="8" s="24" customFormat="1" ht="100" customHeight="1" spans="1:8">
      <c r="A8" s="45">
        <v>5</v>
      </c>
      <c r="B8" s="92" t="s">
        <v>23</v>
      </c>
      <c r="C8" s="92" t="s">
        <v>24</v>
      </c>
      <c r="D8" s="93" t="s">
        <v>20</v>
      </c>
      <c r="E8" s="94">
        <v>240</v>
      </c>
      <c r="F8" s="49"/>
      <c r="G8" s="50">
        <f t="shared" si="0"/>
        <v>0</v>
      </c>
      <c r="H8" s="51" t="s">
        <v>14</v>
      </c>
    </row>
    <row r="9" s="25" customFormat="1" ht="23" customHeight="1" spans="1:8">
      <c r="A9" s="41" t="s">
        <v>25</v>
      </c>
      <c r="B9" s="52" t="s">
        <v>26</v>
      </c>
      <c r="C9" s="53"/>
      <c r="D9" s="52"/>
      <c r="E9" s="54"/>
      <c r="F9" s="54"/>
      <c r="G9" s="44">
        <f>SUM(G10:G12)</f>
        <v>0</v>
      </c>
      <c r="H9" s="55"/>
    </row>
    <row r="10" s="24" customFormat="1" ht="27" spans="1:8">
      <c r="A10" s="45">
        <v>1</v>
      </c>
      <c r="B10" s="92" t="s">
        <v>27</v>
      </c>
      <c r="C10" s="56" t="s">
        <v>28</v>
      </c>
      <c r="D10" s="93" t="s">
        <v>29</v>
      </c>
      <c r="E10" s="95">
        <v>1</v>
      </c>
      <c r="F10" s="49"/>
      <c r="G10" s="50">
        <f t="shared" ref="G10:G12" si="1">E10*F10</f>
        <v>0</v>
      </c>
      <c r="H10" s="51" t="s">
        <v>30</v>
      </c>
    </row>
    <row r="11" s="26" customFormat="1" ht="40.5" spans="1:8">
      <c r="A11" s="45">
        <v>2</v>
      </c>
      <c r="B11" s="92" t="s">
        <v>31</v>
      </c>
      <c r="C11" s="46" t="s">
        <v>32</v>
      </c>
      <c r="D11" s="93" t="s">
        <v>29</v>
      </c>
      <c r="E11" s="95">
        <v>1</v>
      </c>
      <c r="F11" s="49"/>
      <c r="G11" s="50">
        <f t="shared" si="1"/>
        <v>0</v>
      </c>
      <c r="H11" s="51" t="s">
        <v>33</v>
      </c>
    </row>
    <row r="12" s="26" customFormat="1" ht="27" spans="1:8">
      <c r="A12" s="45">
        <v>3</v>
      </c>
      <c r="B12" s="92" t="s">
        <v>34</v>
      </c>
      <c r="C12" s="51" t="s">
        <v>35</v>
      </c>
      <c r="D12" s="93" t="s">
        <v>29</v>
      </c>
      <c r="E12" s="95">
        <v>1</v>
      </c>
      <c r="F12" s="50"/>
      <c r="G12" s="58">
        <f t="shared" si="1"/>
        <v>0</v>
      </c>
      <c r="H12" s="51" t="s">
        <v>33</v>
      </c>
    </row>
    <row r="13" s="25" customFormat="1" ht="23" customHeight="1" spans="1:8">
      <c r="A13" s="41" t="s">
        <v>36</v>
      </c>
      <c r="B13" s="43" t="s">
        <v>37</v>
      </c>
      <c r="C13" s="55"/>
      <c r="D13" s="43"/>
      <c r="E13" s="59"/>
      <c r="F13" s="59"/>
      <c r="G13" s="44">
        <v>0</v>
      </c>
      <c r="H13" s="55"/>
    </row>
    <row r="14" s="24" customFormat="1" ht="54" spans="1:8">
      <c r="A14" s="45">
        <v>1</v>
      </c>
      <c r="B14" s="60" t="s">
        <v>38</v>
      </c>
      <c r="C14" s="51" t="s">
        <v>39</v>
      </c>
      <c r="D14" s="61" t="s">
        <v>40</v>
      </c>
      <c r="E14" s="62">
        <f>G3+G9</f>
        <v>0</v>
      </c>
      <c r="F14" s="63"/>
      <c r="G14" s="50">
        <v>1345.25</v>
      </c>
      <c r="H14" s="51" t="s">
        <v>41</v>
      </c>
    </row>
    <row r="15" s="24" customFormat="1" ht="54" spans="1:8">
      <c r="A15" s="45">
        <v>2</v>
      </c>
      <c r="B15" s="60" t="s">
        <v>42</v>
      </c>
      <c r="C15" s="51" t="s">
        <v>43</v>
      </c>
      <c r="D15" s="61" t="s">
        <v>40</v>
      </c>
      <c r="E15" s="62">
        <f>G3+G9+G14</f>
        <v>1345.25</v>
      </c>
      <c r="F15" s="63"/>
      <c r="G15" s="50">
        <f t="shared" ref="G14:G16" si="2">E15*F15</f>
        <v>0</v>
      </c>
      <c r="H15" s="51" t="s">
        <v>44</v>
      </c>
    </row>
    <row r="16" s="24" customFormat="1" ht="27" spans="1:8">
      <c r="A16" s="45">
        <v>3</v>
      </c>
      <c r="B16" s="60" t="s">
        <v>45</v>
      </c>
      <c r="C16" s="51"/>
      <c r="D16" s="61" t="s">
        <v>40</v>
      </c>
      <c r="E16" s="62">
        <f>G3+G9+G14</f>
        <v>1345.25</v>
      </c>
      <c r="F16" s="63"/>
      <c r="G16" s="50">
        <f t="shared" si="2"/>
        <v>0</v>
      </c>
      <c r="H16" s="51" t="s">
        <v>44</v>
      </c>
    </row>
    <row r="17" s="25" customFormat="1" ht="23" customHeight="1" spans="1:8">
      <c r="A17" s="41" t="s">
        <v>46</v>
      </c>
      <c r="B17" s="43" t="s">
        <v>47</v>
      </c>
      <c r="C17" s="55" t="s">
        <v>48</v>
      </c>
      <c r="D17" s="43" t="s">
        <v>40</v>
      </c>
      <c r="E17" s="59"/>
      <c r="F17" s="64"/>
      <c r="G17" s="44">
        <f>G3+G9+G13</f>
        <v>0</v>
      </c>
      <c r="H17" s="55"/>
    </row>
    <row r="18" s="25" customFormat="1" ht="23" customHeight="1" spans="1:8">
      <c r="A18" s="41" t="s">
        <v>49</v>
      </c>
      <c r="B18" s="43" t="s">
        <v>50</v>
      </c>
      <c r="C18" s="55" t="s">
        <v>51</v>
      </c>
      <c r="D18" s="43" t="s">
        <v>40</v>
      </c>
      <c r="E18" s="59">
        <f>G17</f>
        <v>0</v>
      </c>
      <c r="F18" s="65"/>
      <c r="G18" s="44">
        <f>E18*F18</f>
        <v>0</v>
      </c>
      <c r="H18" s="55" t="s">
        <v>52</v>
      </c>
    </row>
    <row r="19" s="25" customFormat="1" ht="23" customHeight="1" spans="1:8">
      <c r="A19" s="41" t="s">
        <v>53</v>
      </c>
      <c r="B19" s="43" t="s">
        <v>54</v>
      </c>
      <c r="C19" s="43"/>
      <c r="D19" s="43"/>
      <c r="E19" s="66"/>
      <c r="F19" s="66"/>
      <c r="G19" s="44">
        <f>G17+G18</f>
        <v>0</v>
      </c>
      <c r="H19" s="67"/>
    </row>
    <row r="20" s="21" customFormat="1" ht="121" customHeight="1" spans="1:8">
      <c r="A20" s="68" t="s">
        <v>55</v>
      </c>
      <c r="B20" s="69"/>
      <c r="C20" s="69"/>
      <c r="D20" s="69"/>
      <c r="E20" s="70"/>
      <c r="F20" s="70"/>
      <c r="G20" s="70"/>
      <c r="H20" s="69"/>
    </row>
  </sheetData>
  <mergeCells count="3">
    <mergeCell ref="A1:H1"/>
    <mergeCell ref="B19:F19"/>
    <mergeCell ref="A20:H20"/>
  </mergeCells>
  <pageMargins left="0.700694444444445" right="0.700694444444445" top="0.751388888888889" bottom="0.751388888888889" header="0.297916666666667" footer="0.297916666666667"/>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4"/>
  <sheetViews>
    <sheetView tabSelected="1" workbookViewId="0">
      <selection activeCell="J4" sqref="J4"/>
    </sheetView>
  </sheetViews>
  <sheetFormatPr defaultColWidth="9" defaultRowHeight="13.5" outlineLevelCol="2"/>
  <cols>
    <col min="1" max="1" width="22.625" customWidth="1"/>
    <col min="2" max="2" width="8.625" customWidth="1"/>
    <col min="3" max="3" width="45.625" customWidth="1"/>
  </cols>
  <sheetData>
    <row r="1" ht="82" customHeight="1" spans="1:3">
      <c r="A1" s="77" t="s">
        <v>56</v>
      </c>
      <c r="B1" s="78"/>
      <c r="C1" s="78"/>
    </row>
    <row r="2" ht="61" customHeight="1" spans="1:3">
      <c r="A2" s="79" t="s">
        <v>57</v>
      </c>
      <c r="B2" s="79"/>
      <c r="C2" s="79"/>
    </row>
    <row r="3" ht="72" customHeight="1" spans="1:3">
      <c r="A3" s="80" t="s">
        <v>58</v>
      </c>
      <c r="B3" s="81" t="s">
        <v>59</v>
      </c>
      <c r="C3" s="82">
        <f>限价!G17</f>
        <v>45998.668320885</v>
      </c>
    </row>
    <row r="4" ht="41" customHeight="1" spans="1:3">
      <c r="A4" s="83" t="s">
        <v>60</v>
      </c>
      <c r="B4" s="84" t="s">
        <v>61</v>
      </c>
      <c r="C4" s="85">
        <f>C3</f>
        <v>45998.668320885</v>
      </c>
    </row>
    <row r="5" ht="37" customHeight="1" spans="1:3">
      <c r="A5" s="80" t="s">
        <v>62</v>
      </c>
      <c r="B5" s="86" t="s">
        <v>59</v>
      </c>
      <c r="C5" s="82">
        <f>限价!G14</f>
        <v>1345.251621</v>
      </c>
    </row>
    <row r="6" ht="43" customHeight="1" spans="1:3">
      <c r="A6" s="86"/>
      <c r="B6" s="86" t="s">
        <v>63</v>
      </c>
      <c r="C6" s="85">
        <f>C5</f>
        <v>1345.251621</v>
      </c>
    </row>
    <row r="7" ht="14.25" spans="1:3">
      <c r="A7" s="87"/>
      <c r="B7" s="88"/>
      <c r="C7" s="88"/>
    </row>
    <row r="8" ht="14.25" spans="1:3">
      <c r="A8" s="88"/>
      <c r="B8" s="88"/>
      <c r="C8" s="88"/>
    </row>
    <row r="9" ht="14.25" spans="1:3">
      <c r="A9" s="88" t="s">
        <v>60</v>
      </c>
      <c r="B9" s="89" t="s">
        <v>60</v>
      </c>
      <c r="C9" s="89"/>
    </row>
    <row r="10" ht="84" customHeight="1" spans="1:3">
      <c r="A10" s="88" t="s">
        <v>64</v>
      </c>
      <c r="B10" s="90" t="s">
        <v>60</v>
      </c>
      <c r="C10" s="90"/>
    </row>
    <row r="11" ht="48" customHeight="1" spans="1:3">
      <c r="A11" s="88" t="s">
        <v>65</v>
      </c>
      <c r="B11" s="90"/>
      <c r="C11" s="90"/>
    </row>
    <row r="12" ht="42" customHeight="1" spans="1:3">
      <c r="A12" s="88" t="s">
        <v>66</v>
      </c>
      <c r="B12" s="90"/>
      <c r="C12" s="90"/>
    </row>
    <row r="13" ht="14.25" spans="1:3">
      <c r="A13" s="88" t="s">
        <v>60</v>
      </c>
      <c r="B13" s="91"/>
      <c r="C13" s="91"/>
    </row>
    <row r="14" ht="108" customHeight="1" spans="1:3">
      <c r="A14" s="83" t="s">
        <v>60</v>
      </c>
      <c r="B14" s="88" t="s">
        <v>67</v>
      </c>
      <c r="C14" s="88"/>
    </row>
  </sheetData>
  <mergeCells count="10">
    <mergeCell ref="A1:C1"/>
    <mergeCell ref="A2:C2"/>
    <mergeCell ref="B7:C7"/>
    <mergeCell ref="B8:C8"/>
    <mergeCell ref="B9:C9"/>
    <mergeCell ref="B10:C10"/>
    <mergeCell ref="B11:C11"/>
    <mergeCell ref="B12:C12"/>
    <mergeCell ref="B13:C13"/>
    <mergeCell ref="B14:C14"/>
  </mergeCells>
  <printOptions horizontalCentered="1"/>
  <pageMargins left="0" right="0"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1"/>
  <sheetViews>
    <sheetView topLeftCell="A13" workbookViewId="0">
      <selection activeCell="G22" sqref="G22"/>
    </sheetView>
  </sheetViews>
  <sheetFormatPr defaultColWidth="9" defaultRowHeight="13.5"/>
  <cols>
    <col min="1" max="1" width="5.625" style="27" customWidth="1"/>
    <col min="2" max="2" width="13.0833333333333" style="21" customWidth="1"/>
    <col min="3" max="3" width="35" style="21" customWidth="1"/>
    <col min="4" max="4" width="5.16666666666667" style="27" customWidth="1"/>
    <col min="5" max="5" width="13.5" style="28" customWidth="1"/>
    <col min="6" max="6" width="8.5" style="29" customWidth="1"/>
    <col min="7" max="7" width="11.7583333333333" style="21" customWidth="1"/>
    <col min="8" max="8" width="28.5" style="21" customWidth="1"/>
    <col min="9" max="9" width="9" style="30" hidden="1" customWidth="1"/>
    <col min="10" max="16380" width="9" style="21"/>
    <col min="16381" max="16384" width="9" style="31"/>
  </cols>
  <sheetData>
    <row r="1" s="21" customFormat="1" ht="70" customHeight="1" spans="1:9">
      <c r="A1" s="32" t="s">
        <v>68</v>
      </c>
      <c r="B1" s="33"/>
      <c r="C1" s="33"/>
      <c r="D1" s="33"/>
      <c r="E1" s="34"/>
      <c r="F1" s="35"/>
      <c r="G1" s="33"/>
      <c r="H1" s="33"/>
      <c r="I1" s="30"/>
    </row>
    <row r="2" s="22" customFormat="1" ht="27" spans="1:8">
      <c r="A2" s="36" t="s">
        <v>1</v>
      </c>
      <c r="B2" s="36" t="s">
        <v>2</v>
      </c>
      <c r="C2" s="36" t="s">
        <v>3</v>
      </c>
      <c r="D2" s="36" t="s">
        <v>4</v>
      </c>
      <c r="E2" s="37" t="s">
        <v>5</v>
      </c>
      <c r="F2" s="38" t="s">
        <v>6</v>
      </c>
      <c r="G2" s="39" t="s">
        <v>7</v>
      </c>
      <c r="H2" s="40" t="s">
        <v>8</v>
      </c>
    </row>
    <row r="3" s="23" customFormat="1" ht="23" customHeight="1" spans="1:8">
      <c r="A3" s="41" t="s">
        <v>9</v>
      </c>
      <c r="B3" s="42" t="s">
        <v>10</v>
      </c>
      <c r="C3" s="43"/>
      <c r="D3" s="41"/>
      <c r="E3" s="44"/>
      <c r="F3" s="44"/>
      <c r="G3" s="44">
        <f>SUM(G4:G8)</f>
        <v>14372.19</v>
      </c>
      <c r="H3" s="43"/>
    </row>
    <row r="4" s="24" customFormat="1" ht="154" customHeight="1" spans="1:9">
      <c r="A4" s="45">
        <v>1</v>
      </c>
      <c r="B4" s="46" t="s">
        <v>11</v>
      </c>
      <c r="C4" s="46" t="s">
        <v>12</v>
      </c>
      <c r="D4" s="47" t="s">
        <v>13</v>
      </c>
      <c r="E4" s="48">
        <v>65.34</v>
      </c>
      <c r="F4" s="49">
        <f>I4*1.05</f>
        <v>73.5</v>
      </c>
      <c r="G4" s="50">
        <f t="shared" ref="G4:G8" si="0">E4*F4</f>
        <v>4802.49</v>
      </c>
      <c r="H4" s="51" t="s">
        <v>14</v>
      </c>
      <c r="I4" s="74">
        <v>70</v>
      </c>
    </row>
    <row r="5" s="24" customFormat="1" ht="117" customHeight="1" spans="1:9">
      <c r="A5" s="45">
        <v>2</v>
      </c>
      <c r="B5" s="46" t="s">
        <v>15</v>
      </c>
      <c r="C5" s="46" t="s">
        <v>16</v>
      </c>
      <c r="D5" s="47" t="s">
        <v>17</v>
      </c>
      <c r="E5" s="48">
        <v>382.8</v>
      </c>
      <c r="F5" s="49">
        <f>I5*1.05</f>
        <v>5.25</v>
      </c>
      <c r="G5" s="50">
        <f t="shared" si="0"/>
        <v>2009.7</v>
      </c>
      <c r="H5" s="51" t="s">
        <v>14</v>
      </c>
      <c r="I5" s="74">
        <v>5</v>
      </c>
    </row>
    <row r="6" s="24" customFormat="1" ht="140" customHeight="1" spans="1:9">
      <c r="A6" s="45">
        <v>3</v>
      </c>
      <c r="B6" s="46" t="s">
        <v>18</v>
      </c>
      <c r="C6" s="46" t="s">
        <v>19</v>
      </c>
      <c r="D6" s="47" t="s">
        <v>20</v>
      </c>
      <c r="E6" s="48">
        <v>60</v>
      </c>
      <c r="F6" s="49">
        <f>I6*1.05</f>
        <v>21</v>
      </c>
      <c r="G6" s="50">
        <f t="shared" si="0"/>
        <v>1260</v>
      </c>
      <c r="H6" s="51" t="s">
        <v>14</v>
      </c>
      <c r="I6" s="74">
        <v>20</v>
      </c>
    </row>
    <row r="7" s="24" customFormat="1" ht="138" customHeight="1" spans="1:9">
      <c r="A7" s="45">
        <v>4</v>
      </c>
      <c r="B7" s="46" t="s">
        <v>21</v>
      </c>
      <c r="C7" s="46" t="s">
        <v>22</v>
      </c>
      <c r="D7" s="47" t="s">
        <v>20</v>
      </c>
      <c r="E7" s="48">
        <v>120</v>
      </c>
      <c r="F7" s="49">
        <f>I7*1.05</f>
        <v>31.5</v>
      </c>
      <c r="G7" s="50">
        <f t="shared" si="0"/>
        <v>3780</v>
      </c>
      <c r="H7" s="51" t="s">
        <v>14</v>
      </c>
      <c r="I7" s="74">
        <v>30</v>
      </c>
    </row>
    <row r="8" s="24" customFormat="1" ht="100" customHeight="1" spans="1:9">
      <c r="A8" s="45">
        <v>5</v>
      </c>
      <c r="B8" s="46" t="s">
        <v>23</v>
      </c>
      <c r="C8" s="46" t="s">
        <v>24</v>
      </c>
      <c r="D8" s="47" t="s">
        <v>20</v>
      </c>
      <c r="E8" s="48">
        <v>240</v>
      </c>
      <c r="F8" s="49">
        <f>I8*1.05</f>
        <v>10.5</v>
      </c>
      <c r="G8" s="50">
        <f t="shared" si="0"/>
        <v>2520</v>
      </c>
      <c r="H8" s="51" t="s">
        <v>14</v>
      </c>
      <c r="I8" s="74">
        <v>10</v>
      </c>
    </row>
    <row r="9" s="25" customFormat="1" ht="23" customHeight="1" spans="1:9">
      <c r="A9" s="41" t="s">
        <v>25</v>
      </c>
      <c r="B9" s="52" t="s">
        <v>26</v>
      </c>
      <c r="C9" s="53"/>
      <c r="D9" s="52"/>
      <c r="E9" s="54"/>
      <c r="F9" s="54"/>
      <c r="G9" s="44">
        <f>SUM(G10:G12)</f>
        <v>23100</v>
      </c>
      <c r="H9" s="55"/>
      <c r="I9" s="75"/>
    </row>
    <row r="10" s="24" customFormat="1" ht="27" spans="1:9">
      <c r="A10" s="45">
        <v>1</v>
      </c>
      <c r="B10" s="46" t="s">
        <v>27</v>
      </c>
      <c r="C10" s="56" t="s">
        <v>28</v>
      </c>
      <c r="D10" s="47" t="s">
        <v>29</v>
      </c>
      <c r="E10" s="57">
        <v>1</v>
      </c>
      <c r="F10" s="49">
        <f>I10*1.05</f>
        <v>12600</v>
      </c>
      <c r="G10" s="50">
        <f t="shared" ref="G10:G12" si="1">E10*F10</f>
        <v>12600</v>
      </c>
      <c r="H10" s="51" t="s">
        <v>30</v>
      </c>
      <c r="I10" s="74">
        <v>12000</v>
      </c>
    </row>
    <row r="11" s="26" customFormat="1" ht="40.5" spans="1:9">
      <c r="A11" s="45">
        <v>2</v>
      </c>
      <c r="B11" s="46" t="s">
        <v>31</v>
      </c>
      <c r="C11" s="46" t="s">
        <v>32</v>
      </c>
      <c r="D11" s="47" t="s">
        <v>29</v>
      </c>
      <c r="E11" s="57">
        <v>1</v>
      </c>
      <c r="F11" s="49">
        <f>I11*1.05</f>
        <v>5250</v>
      </c>
      <c r="G11" s="50">
        <f t="shared" si="1"/>
        <v>5250</v>
      </c>
      <c r="H11" s="51" t="s">
        <v>33</v>
      </c>
      <c r="I11" s="74">
        <v>5000</v>
      </c>
    </row>
    <row r="12" s="26" customFormat="1" ht="27" spans="1:9">
      <c r="A12" s="45">
        <v>3</v>
      </c>
      <c r="B12" s="46" t="s">
        <v>34</v>
      </c>
      <c r="C12" s="51" t="s">
        <v>35</v>
      </c>
      <c r="D12" s="47" t="s">
        <v>29</v>
      </c>
      <c r="E12" s="57">
        <v>1</v>
      </c>
      <c r="F12" s="49">
        <f>I12*1.05</f>
        <v>5250</v>
      </c>
      <c r="G12" s="58">
        <f t="shared" si="1"/>
        <v>5250</v>
      </c>
      <c r="H12" s="51" t="s">
        <v>33</v>
      </c>
      <c r="I12" s="76">
        <v>5000</v>
      </c>
    </row>
    <row r="13" s="25" customFormat="1" ht="23" customHeight="1" spans="1:8">
      <c r="A13" s="41" t="s">
        <v>36</v>
      </c>
      <c r="B13" s="43" t="s">
        <v>37</v>
      </c>
      <c r="C13" s="55"/>
      <c r="D13" s="43"/>
      <c r="E13" s="59"/>
      <c r="F13" s="59"/>
      <c r="G13" s="44">
        <f>SUM(G14:G16)</f>
        <v>8526.478320885</v>
      </c>
      <c r="H13" s="55"/>
    </row>
    <row r="14" s="24" customFormat="1" ht="54" spans="1:8">
      <c r="A14" s="45">
        <v>1</v>
      </c>
      <c r="B14" s="60" t="s">
        <v>38</v>
      </c>
      <c r="C14" s="51" t="s">
        <v>39</v>
      </c>
      <c r="D14" s="61" t="s">
        <v>40</v>
      </c>
      <c r="E14" s="62">
        <f>G3+G9</f>
        <v>37472.19</v>
      </c>
      <c r="F14" s="63">
        <v>0.0359</v>
      </c>
      <c r="G14" s="50">
        <f t="shared" ref="G14:G16" si="2">E14*F14</f>
        <v>1345.251621</v>
      </c>
      <c r="H14" s="51" t="s">
        <v>41</v>
      </c>
    </row>
    <row r="15" s="24" customFormat="1" ht="54" spans="1:8">
      <c r="A15" s="45">
        <v>2</v>
      </c>
      <c r="B15" s="60" t="s">
        <v>42</v>
      </c>
      <c r="C15" s="51" t="s">
        <v>43</v>
      </c>
      <c r="D15" s="61" t="s">
        <v>40</v>
      </c>
      <c r="E15" s="62">
        <f>G3+G9+G14</f>
        <v>38817.441621</v>
      </c>
      <c r="F15" s="63">
        <v>0.1</v>
      </c>
      <c r="G15" s="50">
        <f t="shared" si="2"/>
        <v>3881.7441621</v>
      </c>
      <c r="H15" s="51" t="s">
        <v>44</v>
      </c>
    </row>
    <row r="16" s="24" customFormat="1" ht="27" spans="1:8">
      <c r="A16" s="45">
        <v>3</v>
      </c>
      <c r="B16" s="60" t="s">
        <v>45</v>
      </c>
      <c r="C16" s="51"/>
      <c r="D16" s="61" t="s">
        <v>40</v>
      </c>
      <c r="E16" s="62">
        <f>G3+G9+G14</f>
        <v>38817.441621</v>
      </c>
      <c r="F16" s="63">
        <v>0.085</v>
      </c>
      <c r="G16" s="50">
        <f t="shared" si="2"/>
        <v>3299.482537785</v>
      </c>
      <c r="H16" s="51" t="s">
        <v>44</v>
      </c>
    </row>
    <row r="17" s="25" customFormat="1" ht="23" customHeight="1" spans="1:8">
      <c r="A17" s="41" t="s">
        <v>46</v>
      </c>
      <c r="B17" s="43" t="s">
        <v>47</v>
      </c>
      <c r="C17" s="55" t="s">
        <v>48</v>
      </c>
      <c r="D17" s="43" t="s">
        <v>40</v>
      </c>
      <c r="E17" s="59"/>
      <c r="F17" s="64"/>
      <c r="G17" s="44">
        <f>G3+G9+G13</f>
        <v>45998.668320885</v>
      </c>
      <c r="H17" s="55"/>
    </row>
    <row r="18" s="25" customFormat="1" ht="23" customHeight="1" spans="1:8">
      <c r="A18" s="41" t="s">
        <v>49</v>
      </c>
      <c r="B18" s="43" t="s">
        <v>50</v>
      </c>
      <c r="C18" s="55" t="s">
        <v>51</v>
      </c>
      <c r="D18" s="43" t="s">
        <v>40</v>
      </c>
      <c r="E18" s="59">
        <f>G17</f>
        <v>45998.668320885</v>
      </c>
      <c r="F18" s="65">
        <v>0.03</v>
      </c>
      <c r="G18" s="44">
        <f>E18*F18</f>
        <v>1379.96004962655</v>
      </c>
      <c r="H18" s="55" t="s">
        <v>52</v>
      </c>
    </row>
    <row r="19" s="25" customFormat="1" ht="23" customHeight="1" spans="1:8">
      <c r="A19" s="41" t="s">
        <v>53</v>
      </c>
      <c r="B19" s="43" t="s">
        <v>54</v>
      </c>
      <c r="C19" s="43"/>
      <c r="D19" s="43"/>
      <c r="E19" s="66"/>
      <c r="F19" s="66"/>
      <c r="G19" s="44">
        <f>G17+G18</f>
        <v>47378.6283705115</v>
      </c>
      <c r="H19" s="67"/>
    </row>
    <row r="20" s="21" customFormat="1" ht="121" customHeight="1" spans="1:8">
      <c r="A20" s="68" t="s">
        <v>69</v>
      </c>
      <c r="B20" s="69"/>
      <c r="C20" s="69"/>
      <c r="D20" s="69"/>
      <c r="E20" s="70"/>
      <c r="F20" s="70"/>
      <c r="G20" s="70"/>
      <c r="H20" s="69"/>
    </row>
    <row r="21" s="21" customFormat="1" ht="23" customHeight="1" spans="1:7">
      <c r="A21" s="27"/>
      <c r="B21" s="71"/>
      <c r="D21" s="27"/>
      <c r="E21" s="72"/>
      <c r="F21" s="73"/>
      <c r="G21" s="73"/>
    </row>
  </sheetData>
  <mergeCells count="3">
    <mergeCell ref="A1:H1"/>
    <mergeCell ref="B19:F19"/>
    <mergeCell ref="A20:H20"/>
  </mergeCells>
  <pageMargins left="0.700694444444445" right="0.700694444444445" top="0.751388888888889" bottom="0.751388888888889" header="0.297916666666667" footer="0.297916666666667"/>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J11"/>
  <sheetViews>
    <sheetView workbookViewId="0">
      <selection activeCell="A11" sqref="A11"/>
    </sheetView>
  </sheetViews>
  <sheetFormatPr defaultColWidth="8" defaultRowHeight="12.75"/>
  <cols>
    <col min="1" max="1" width="6.625" style="2" customWidth="1"/>
    <col min="2" max="2" width="25.625" style="2" customWidth="1"/>
    <col min="3" max="3" width="15.625" style="5" customWidth="1"/>
    <col min="4" max="4" width="6.625" style="2" customWidth="1"/>
    <col min="5" max="5" width="12.625" style="6" customWidth="1"/>
    <col min="6" max="6" width="15.625" style="2" customWidth="1"/>
    <col min="7" max="16384" width="8" style="2"/>
  </cols>
  <sheetData>
    <row r="1" s="1" customFormat="1" ht="22" customHeight="1" spans="1:244">
      <c r="A1" s="7" t="s">
        <v>70</v>
      </c>
      <c r="B1" s="7"/>
      <c r="C1" s="7"/>
      <c r="D1" s="7"/>
      <c r="E1" s="7"/>
      <c r="F1" s="7"/>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row>
    <row r="2" s="2" customFormat="1" ht="67" customHeight="1" spans="1:6">
      <c r="A2" s="8" t="s">
        <v>71</v>
      </c>
      <c r="B2" s="9"/>
      <c r="C2" s="9"/>
      <c r="D2" s="9"/>
      <c r="E2" s="10"/>
      <c r="F2" s="9"/>
    </row>
    <row r="3" s="2" customFormat="1" ht="39" customHeight="1" spans="1:6">
      <c r="A3" s="11" t="s">
        <v>72</v>
      </c>
      <c r="B3" s="11"/>
      <c r="C3" s="11"/>
      <c r="D3" s="11"/>
      <c r="E3" s="12"/>
      <c r="F3" s="11"/>
    </row>
    <row r="4" s="3" customFormat="1" ht="27" spans="1:6">
      <c r="A4" s="13" t="s">
        <v>73</v>
      </c>
      <c r="B4" s="14" t="s">
        <v>74</v>
      </c>
      <c r="C4" s="14" t="s">
        <v>75</v>
      </c>
      <c r="D4" s="14" t="s">
        <v>4</v>
      </c>
      <c r="E4" s="14" t="s">
        <v>76</v>
      </c>
      <c r="F4" s="15" t="s">
        <v>77</v>
      </c>
    </row>
    <row r="5" s="4" customFormat="1" ht="27" spans="1:6">
      <c r="A5" s="16">
        <v>1</v>
      </c>
      <c r="B5" s="17" t="s">
        <v>78</v>
      </c>
      <c r="C5" s="17" t="s">
        <v>79</v>
      </c>
      <c r="D5" s="18" t="s">
        <v>17</v>
      </c>
      <c r="E5" s="19">
        <v>138.52</v>
      </c>
      <c r="F5" s="20"/>
    </row>
    <row r="6" s="4" customFormat="1" ht="23" customHeight="1" spans="1:6">
      <c r="A6" s="16">
        <v>2</v>
      </c>
      <c r="B6" s="17" t="s">
        <v>80</v>
      </c>
      <c r="C6" s="17" t="s">
        <v>79</v>
      </c>
      <c r="D6" s="18" t="s">
        <v>17</v>
      </c>
      <c r="E6" s="19">
        <v>405.77</v>
      </c>
      <c r="F6" s="20"/>
    </row>
    <row r="7" s="4" customFormat="1" ht="23" customHeight="1" spans="1:6">
      <c r="A7" s="16">
        <v>3</v>
      </c>
      <c r="B7" s="17" t="s">
        <v>81</v>
      </c>
      <c r="C7" s="17" t="s">
        <v>79</v>
      </c>
      <c r="D7" s="18" t="s">
        <v>13</v>
      </c>
      <c r="E7" s="19">
        <v>65.99</v>
      </c>
      <c r="F7" s="20"/>
    </row>
    <row r="8" s="4" customFormat="1" ht="23" customHeight="1" spans="1:6">
      <c r="A8" s="16">
        <v>4</v>
      </c>
      <c r="B8" s="17" t="s">
        <v>82</v>
      </c>
      <c r="C8" s="17" t="s">
        <v>79</v>
      </c>
      <c r="D8" s="18" t="s">
        <v>83</v>
      </c>
      <c r="E8" s="19">
        <v>245</v>
      </c>
      <c r="F8" s="20"/>
    </row>
    <row r="9" s="4" customFormat="1" ht="23" customHeight="1" spans="1:6">
      <c r="A9" s="16">
        <v>5</v>
      </c>
      <c r="B9" s="17" t="s">
        <v>18</v>
      </c>
      <c r="C9" s="17" t="s">
        <v>79</v>
      </c>
      <c r="D9" s="18" t="s">
        <v>20</v>
      </c>
      <c r="E9" s="19">
        <v>60</v>
      </c>
      <c r="F9" s="20"/>
    </row>
    <row r="10" s="4" customFormat="1" ht="23" customHeight="1" spans="1:6">
      <c r="A10" s="16">
        <v>6</v>
      </c>
      <c r="B10" s="17" t="s">
        <v>21</v>
      </c>
      <c r="C10" s="17" t="s">
        <v>79</v>
      </c>
      <c r="D10" s="18" t="s">
        <v>20</v>
      </c>
      <c r="E10" s="19">
        <v>120</v>
      </c>
      <c r="F10" s="20"/>
    </row>
    <row r="11" s="4" customFormat="1" ht="23" customHeight="1" spans="1:6">
      <c r="A11" s="16">
        <v>7</v>
      </c>
      <c r="B11" s="17" t="s">
        <v>84</v>
      </c>
      <c r="C11" s="17" t="s">
        <v>79</v>
      </c>
      <c r="D11" s="18" t="s">
        <v>20</v>
      </c>
      <c r="E11" s="19">
        <v>120</v>
      </c>
      <c r="F11" s="20"/>
    </row>
  </sheetData>
  <mergeCells count="3">
    <mergeCell ref="A1:F1"/>
    <mergeCell ref="A2:F2"/>
    <mergeCell ref="A3:F3"/>
  </mergeCells>
  <printOptions horizontalCentered="1"/>
  <pageMargins left="0" right="0"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清单</vt:lpstr>
      <vt:lpstr>封面</vt:lpstr>
      <vt:lpstr>限价</vt:lpstr>
      <vt:lpstr>甲供主要材料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田静</cp:lastModifiedBy>
  <dcterms:created xsi:type="dcterms:W3CDTF">2019-06-27T06:07:00Z</dcterms:created>
  <dcterms:modified xsi:type="dcterms:W3CDTF">2021-03-10T02:26:58Z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